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2.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3.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5.xml" ContentType="application/vnd.openxmlformats-officedocument.spreadsheetml.worksheet+xml"/>
  <Override PartName="/xl/worksheets/sheet6.xml" ContentType="application/vnd.openxmlformats-officedocument.spreadsheetml.worksheet+xml"/>
  <Override PartName="/xl/tables/table1.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ea78b0eea16d4f36" /></Relationships>
</file>

<file path=xl/workbook.xml><?xml version="1.0" encoding="utf-8"?>
<x:workbook xmlns:x="http://schemas.openxmlformats.org/spreadsheetml/2006/main">
  <x:sheets>
    <x:sheet xmlns:r="http://schemas.openxmlformats.org/officeDocument/2006/relationships" name="Start Here" sheetId="1" r:id="R151f9ab324864aef"/>
    <x:sheet xmlns:r="http://schemas.openxmlformats.org/officeDocument/2006/relationships" name="Market Segments" sheetId="2" r:id="R0814a1a682774f17"/>
    <x:sheet xmlns:r="http://schemas.openxmlformats.org/officeDocument/2006/relationships" name="Campaign Scenarios" sheetId="3" r:id="Re2cc88d4f269439c"/>
    <x:sheet xmlns:r="http://schemas.openxmlformats.org/officeDocument/2006/relationships" name="Dashboard" sheetId="4" r:id="Rcc2ed17c2af54924"/>
    <x:sheet xmlns:r="http://schemas.openxmlformats.org/officeDocument/2006/relationships" name="Top-Down Check" sheetId="5" r:id="R2e71d378cf244101"/>
    <x:sheet xmlns:r="http://schemas.openxmlformats.org/officeDocument/2006/relationships" name="Evidence Register" sheetId="6" r:id="Rd5727838519d4661"/>
    <x:sheet xmlns:r="http://schemas.openxmlformats.org/officeDocument/2006/relationships" name="Account Audit" sheetId="7" r:id="R27dd03608fea4550"/>
    <x:sheet xmlns:r="http://schemas.openxmlformats.org/officeDocument/2006/relationships" name="Validation Log" sheetId="8" r:id="R0d3f9289e2854684"/>
    <x:sheet xmlns:r="http://schemas.openxmlformats.org/officeDocument/2006/relationships" name="Sources" sheetId="9" r:id="R83550fb2009d4e94"/>
    <x:sheet xmlns:r="http://schemas.openxmlformats.org/officeDocument/2006/relationships" name="Sensitivity" sheetId="10" r:id="R2546a0419c0046d2"/>
  </x:sheets>
</x:workbook>
</file>

<file path=xl/comments1.xml><?xml version="1.0" encoding="utf-8"?>
<x:comments xmlns:x="http://schemas.openxmlformats.org/spreadsheetml/2006/main">
  <x:authors>
    <x:author>tc={78C4D07B-02DB-1E14-586E-EA3891F8509C}</x:author>
    <x:author>tc={676A14DD-0EEC-ED34-BF8E-3AC83CD8DCC7}</x:author>
    <x:author>tc={7757E5A6-6CCD-6922-0FF5-EC99927C2B31}</x:author>
    <x:author>tc={A5CF1E16-2C4A-BA90-1542-BCA0038563FD}</x:author>
    <x:author>tc={B238D793-617A-1EFC-F4CD-16368B00E78D}</x:author>
    <x:author>tc={C0831981-5328-CF1A-7112-B15543B32955}</x:author>
    <x:author>tc={0DA0BF8C-2EF4-9382-E346-D20E8DEE52E8}</x:author>
    <x:author>tc={B55F473A-9EA9-A24B-EBA6-D1CA037C4AC2}</x:author>
    <x:author>tc={CF8114D0-8565-3E41-ED4A-0B4F327926D3}</x:author>
    <x:author>tc={D34B343D-6B7B-8DC8-261A-03FE9BA72F49}</x:author>
  </x:authors>
  <x:commentList>
    <x:comment ref="B7" authorId="0">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8" authorId="1">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9" authorId="2">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0" authorId="3">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1" authorId="4">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2" authorId="5">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3" authorId="6">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4" authorId="7">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5" authorId="8">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 ref="B16" authorId="9">
      <x:text>
        <x:r>
          <x:t>[Threaded comment]
Your version of Excel allows you to read this threaded comment; however, any edits to it will get removed if the file is opened in a newer version of Excel. Learn more: https://go.microsoft.com/fwlink/?linkid=870924
Comment:
    Source: user-editable model definition or fictional setup assumption. Research checked 2026-09-23; no external market observations are embedded. See Sources and Evidence Register.</x:t>
        </x:r>
      </x:text>
    </x:comment>
  </x:commentList>
</x:comments>
</file>

<file path=xl/comments2.xml><?xml version="1.0" encoding="utf-8"?>
<x:comments xmlns:x="http://schemas.openxmlformats.org/spreadsheetml/2006/main">
  <x:authors>
    <x:author>tc={6D131738-8FEE-212C-C23B-9AFF4405A42D}</x:author>
    <x:author>tc={5646117B-A9E5-F0C6-FD0C-B3C908BD04F7}</x:author>
    <x:author>tc={66F22A85-98EB-C4AF-2248-D0EEAC45446C}</x:author>
    <x:author>tc={8A24921D-8F9E-82B6-9568-5BFB4D5C5194}</x:author>
    <x:author>tc={B96EF67D-B313-F4D6-4DAA-4B3110A180A3}</x:author>
    <x:author>tc={7C8DE2CB-1001-7971-AAE3-ECA5435532E6}</x:author>
    <x:author>tc={4D697342-0857-99AE-E63B-F61C5714CF15}</x:author>
    <x:author>tc={A2A23838-FA41-1F2B-85AC-33953CC5049E}</x:author>
    <x:author>tc={9113F7EC-46C3-3DAC-540B-E5937AB3BD5D}</x:author>
    <x:author>tc={E1FC2376-35D3-06C1-257C-E9C33D543A15}</x:author>
    <x:author>tc={23E892CA-2208-62E5-C541-7B5C5FF72661}</x:author>
    <x:author>tc={AC01CD74-A23B-0957-01DE-3CFE7910E6B5}</x:author>
    <x:author>tc={E2360A01-E73B-B03D-434D-1A119BE0AED4}</x:author>
    <x:author>tc={E86B6C03-186F-6AE7-B54E-27F276B8AA8E}</x:author>
    <x:author>tc={633FC78F-4B7F-8DA0-9609-C9B5D36DFF37}</x:author>
    <x:author>tc={F33ED800-3359-0C74-2E81-BDDA79325CA1}</x:author>
    <x:author>tc={68D17053-0474-99B7-4570-7F120D109272}</x:author>
    <x:author>tc={685E3165-6B90-B281-2DCA-D82BE6FEF38B}</x:author>
  </x:authors>
  <x:commentList>
    <x:comment ref="B7" authorId="0">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E1. Not a verified market count, LeadScorer price, benchmark or performance claim. Replace with a documented input.</x:t>
        </x:r>
      </x:text>
    </x:comment>
    <x:comment ref="C7" authorId="1">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E1. Not a verified market count, LeadScorer price, benchmark or performance claim. Replace with a documented input.</x:t>
        </x:r>
      </x:text>
    </x:comment>
    <x:comment ref="D7" authorId="2">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E1. Not a verified market count, LeadScorer price, benchmark or performance claim. Replace with a documented input.</x:t>
        </x:r>
      </x:text>
    </x:comment>
    <x:comment ref="E7" authorId="3">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E1. Not a verified market count, LeadScorer price, benchmark or performance claim. Replace with a documented input.</x:t>
        </x:r>
      </x:text>
    </x:comment>
    <x:comment ref="F7" authorId="4">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E1. Not a verified market count, LeadScorer price, benchmark or performance claim. Replace with a documented input.</x:t>
        </x:r>
      </x:text>
    </x:comment>
    <x:comment ref="G7" authorId="5">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E1. Not a verified market count, LeadScorer price, benchmark or performance claim. Replace with a documented input.</x:t>
        </x:r>
      </x:text>
    </x:comment>
    <x:comment ref="B8" authorId="6">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E2. Not a verified market count, LeadScorer price, benchmark or performance claim. Replace with a documented input.</x:t>
        </x:r>
      </x:text>
    </x:comment>
    <x:comment ref="C8" authorId="7">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E2. Not a verified market count, LeadScorer price, benchmark or performance claim. Replace with a documented input.</x:t>
        </x:r>
      </x:text>
    </x:comment>
    <x:comment ref="D8" authorId="8">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E2. Not a verified market count, LeadScorer price, benchmark or performance claim. Replace with a documented input.</x:t>
        </x:r>
      </x:text>
    </x:comment>
    <x:comment ref="E8" authorId="9">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E2. Not a verified market count, LeadScorer price, benchmark or performance claim. Replace with a documented input.</x:t>
        </x:r>
      </x:text>
    </x:comment>
    <x:comment ref="F8" authorId="10">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E2. Not a verified market count, LeadScorer price, benchmark or performance claim. Replace with a documented input.</x:t>
        </x:r>
      </x:text>
    </x:comment>
    <x:comment ref="G8" authorId="11">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E2. Not a verified market count, LeadScorer price, benchmark or performance claim. Replace with a documented input.</x:t>
        </x:r>
      </x:text>
    </x:comment>
    <x:comment ref="B9" authorId="12">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E3. Not a verified market count, LeadScorer price, benchmark or performance claim. Replace with a documented input.</x:t>
        </x:r>
      </x:text>
    </x:comment>
    <x:comment ref="C9" authorId="13">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E3. Not a verified market count, LeadScorer price, benchmark or performance claim. Replace with a documented input.</x:t>
        </x:r>
      </x:text>
    </x:comment>
    <x:comment ref="D9" authorId="14">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E3. Not a verified market count, LeadScorer price, benchmark or performance claim. Replace with a documented input.</x:t>
        </x:r>
      </x:text>
    </x:comment>
    <x:comment ref="E9" authorId="15">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E3. Not a verified market count, LeadScorer price, benchmark or performance claim. Replace with a documented input.</x:t>
        </x:r>
      </x:text>
    </x:comment>
    <x:comment ref="F9" authorId="16">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E3. Not a verified market count, LeadScorer price, benchmark or performance claim. Replace with a documented input.</x:t>
        </x:r>
      </x:text>
    </x:comment>
    <x:comment ref="G9" authorId="17">
      <x:text>
        <x:r>
          <x:t>[Threaded comment]
Your version of Excel allows you to read this threaded comment; however, any edits to it will get removed if the file is opened in a newer version of Excel. Learn more: https://go.microsoft.com/fwlink/?linkid=870924
Comment:
    Source: fictional example created for this template on 2026-09-23. See Evidence Register E3. Not a verified market count, LeadScorer price, benchmark or performance claim. Replace with a documented input.</x:t>
        </x:r>
      </x:text>
    </x:comment>
  </x:commentList>
</x:comments>
</file>

<file path=xl/comments3.xml><?xml version="1.0" encoding="utf-8"?>
<x:comments xmlns:x="http://schemas.openxmlformats.org/spreadsheetml/2006/main">
  <x:authors>
    <x:author>tc={9C64A6FE-40F6-BD20-67A9-14BC48AB6DB2}</x:author>
    <x:author>tc={8E8E0B63-B6CC-033A-B117-DB93319FD0A5}</x:author>
    <x:author>tc={7F4BA150-09A1-05BA-9647-8CBD963B0E47}</x:author>
    <x:author>tc={EBDC8948-5344-093E-9414-E46179D24057}</x:author>
    <x:author>tc={11EDB971-3072-7550-B2AC-9248538D34D8}</x:author>
    <x:author>tc={DCD21E93-7B32-602C-44AA-3453E0AD4BF1}</x:author>
    <x:author>tc={EE0DF569-7541-222F-A159-7CF8F0273928}</x:author>
    <x:author>tc={81946932-78AE-E48E-EB5D-D3AE15AF1B07}</x:author>
    <x:author>tc={49B4DDCD-7444-824E-C8F5-78AFBA631EFB}</x:author>
    <x:author>tc={3158BCA4-DA07-6EC9-5571-5453F3520C32}</x:author>
    <x:author>tc={3A2BD6C7-F9BE-D6BA-52E5-C8624B9B73B3}</x:author>
    <x:author>tc={4E2717A2-BFBD-7183-44D6-868E74104CE2}</x:author>
    <x:author>tc={583E8CBF-7C7B-713D-4A00-A1E42B652CFC}</x:author>
    <x:author>tc={03DC88D5-36C6-5084-5716-9A27C6262E93}</x:author>
    <x:author>tc={88B3863D-58A4-4864-EC82-A2B4F2591605}</x:author>
    <x:author>tc={C3283C1F-C1FB-7E4A-6655-549828A3037C}</x:author>
    <x:author>tc={11363114-29CA-BFFB-DA61-BE8CC7553489}</x:author>
    <x:author>tc={E1741227-496D-076F-BEA8-C8EAAD0C50E7}</x:author>
    <x:author>tc={976448BA-26A0-0293-1B3A-4CD5DAFC8CD2}</x:author>
    <x:author>tc={BA4DDFC0-E919-BD0D-C6AB-649AFD6451AD}</x:author>
    <x:author>tc={43109506-A44B-F12E-930A-AF553C6626C5}</x:author>
    <x:author>tc={9A05EC54-5B52-79B8-1421-A8B7F4DA82C6}</x:author>
    <x:author>tc={ECB2C840-30BC-AE14-70D0-241FD5B84271}</x:author>
    <x:author>tc={B9743244-2846-1C56-597B-B6E0FEAB18AD}</x:author>
    <x:author>tc={0ED907F0-481E-BF9F-B1E1-D4602D98C53F}</x:author>
    <x:author>tc={45DBD405-DCE2-0643-3B3E-E3C774649049}</x:author>
    <x:author>tc={F8489B0E-76A6-9D1B-7A79-65CE68F096C9}</x:author>
    <x:author>tc={D0FED0ED-30A9-AF7C-AC55-4FE4237833DC}</x:author>
    <x:author>tc={9965BC0C-7E74-F0E7-B23C-B25DF3DF029A}</x:author>
    <x:author>tc={012D134D-7D9C-8A1D-6C15-0C179C8F320D}</x:author>
  </x:authors>
  <x:commentList>
    <x:comment ref="B7" authorId="0">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7" authorId="1">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7" authorId="2">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8" authorId="3">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8" authorId="4">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8" authorId="5">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9" authorId="6">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9" authorId="7">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9" authorId="8">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0" authorId="9">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0" authorId="10">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0" authorId="11">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1" authorId="12">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1" authorId="13">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1" authorId="14">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2" authorId="15">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2" authorId="16">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2" authorId="17">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3" authorId="18">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3" authorId="19">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3" authorId="20">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4" authorId="21">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4" authorId="22">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4" authorId="23">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5" authorId="24">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5" authorId="25">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5" authorId="26">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B16" authorId="27">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C16" authorId="28">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 ref="D16" authorId="29">
      <x:text>
        <x:r>
          <x:t>[Threaded comment]
Your version of Excel allows you to read this threaded comment; however, any edits to it will get removed if the file is opened in a newer version of Excel. Learn more: https://go.microsoft.com/fwlink/?linkid=870924
Comment:
    Source: fictional demonstration assumption, Evidence Register F1. No benchmark is implied. Replace with mature unique-account cohort evidence or documented operating capacity.</x:t>
        </x:r>
      </x:text>
    </x:comment>
  </x:commentList>
</x:comments>
</file>

<file path=xl/comments4.xml><?xml version="1.0" encoding="utf-8"?>
<x:comments xmlns:x="http://schemas.openxmlformats.org/spreadsheetml/2006/main">
  <x:authors>
    <x:author>tc={317B2571-D630-4683-FCD3-532722498E5E}</x:author>
    <x:author>tc={C16484C0-D822-F980-B92A-B5ED6B712838}</x:author>
    <x:author>tc={8F04B844-6709-4572-EE1D-63C7081F3AFC}</x:author>
    <x:author>tc={6564493D-59D9-ED9B-563D-E0F0E4F5980B}</x:author>
    <x:author>tc={92E0C157-D9E3-C522-F604-0C1C53980CD3}</x:author>
  </x:authors>
  <x:commentList>
    <x:comment ref="B16" authorId="0">
      <x:text>
        <x:r>
          <x:t>[Threaded comment]
Your version of Excel allows you to read this threaded comment; however, any edits to it will get removed if the file is opened in a newer version of Excel. Learn more: https://go.microsoft.com/fwlink/?linkid=870924
Comment:
    Source: explicit tool-design sensitivity setting, not empirical evidence or a recommended operating target. One-at-a-time changes are illustrative.</x:t>
        </x:r>
      </x:text>
    </x:comment>
    <x:comment ref="B17" authorId="1">
      <x:text>
        <x:r>
          <x:t>[Threaded comment]
Your version of Excel allows you to read this threaded comment; however, any edits to it will get removed if the file is opened in a newer version of Excel. Learn more: https://go.microsoft.com/fwlink/?linkid=870924
Comment:
    Source: explicit tool-design sensitivity setting, not empirical evidence or a recommended operating target. One-at-a-time changes are illustrative.</x:t>
        </x:r>
      </x:text>
    </x:comment>
    <x:comment ref="B18" authorId="2">
      <x:text>
        <x:r>
          <x:t>[Threaded comment]
Your version of Excel allows you to read this threaded comment; however, any edits to it will get removed if the file is opened in a newer version of Excel. Learn more: https://go.microsoft.com/fwlink/?linkid=870924
Comment:
    Source: explicit tool-design sensitivity setting, not empirical evidence or a recommended operating target. One-at-a-time changes are illustrative.</x:t>
        </x:r>
      </x:text>
    </x:comment>
    <x:comment ref="B19" authorId="3">
      <x:text>
        <x:r>
          <x:t>[Threaded comment]
Your version of Excel allows you to read this threaded comment; however, any edits to it will get removed if the file is opened in a newer version of Excel. Learn more: https://go.microsoft.com/fwlink/?linkid=870924
Comment:
    Source: explicit tool-design sensitivity setting, not empirical evidence or a recommended operating target. One-at-a-time changes are illustrative.</x:t>
        </x:r>
      </x:text>
    </x:comment>
    <x:comment ref="B20" authorId="4">
      <x:text>
        <x:r>
          <x:t>[Threaded comment]
Your version of Excel allows you to read this threaded comment; however, any edits to it will get removed if the file is opened in a newer version of Excel. Learn more: https://go.microsoft.com/fwlink/?linkid=870924
Comment:
    Source: explicit tool-design sensitivity setting, not empirical evidence or a recommended operating target. One-at-a-time changes are illustrative.</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dd mmm yyyy"/>
    <x:numFmt numFmtId="201" formatCode="#,##0.00;[Red](#,##0.00);&quot;-&quot;"/>
    <x:numFmt numFmtId="202" formatCode="#,##0;[Red](#,##0);&quot;-&quot;"/>
    <x:numFmt numFmtId="203" formatCode="0.0%;[Red](0.0%);&quot;-&quot;"/>
    <x:numFmt numFmtId="204" formatCode="0.00&quot;x&quot;"/>
    <x:numFmt numFmtId="205" formatCode="0.00%;[Red](0.00%);&quot;-&quot;"/>
  </x:numFmts>
  <x:fonts count="13">
    <x:font>
      <x:sz val="11"/>
      <x:name val="Carlito"/>
    </x:font>
    <x:font>
      <x:sz val="11"/>
      <x:color rgb="FF112A25"/>
      <x:name val="Aptos"/>
    </x:font>
    <x:font>
      <x:b/>
      <x:sz val="23"/>
      <x:color rgb="FFFFFFFF"/>
      <x:name val="Aptos"/>
    </x:font>
    <x:font>
      <x:sz val="11"/>
      <x:color rgb="FF5C7068"/>
      <x:name val="Aptos"/>
    </x:font>
    <x:font>
      <x:b/>
      <x:sz val="10"/>
      <x:color rgb="FFFFFFFF"/>
      <x:name val="Aptos"/>
    </x:font>
    <x:font>
      <x:sz val="11"/>
      <x:color rgb="FF0000FF"/>
      <x:name val="Aptos"/>
    </x:font>
    <x:font>
      <x:sz val="10"/>
      <x:color rgb="FF112A25"/>
      <x:name val="Aptos"/>
    </x:font>
    <x:font>
      <x:sz val="11"/>
      <x:color rgb="FF000000"/>
      <x:name val="Aptos"/>
    </x:font>
    <x:font>
      <x:b/>
      <x:sz val="11"/>
      <x:color rgb="FF112A25"/>
      <x:name val="Aptos"/>
    </x:font>
    <x:font>
      <x:b/>
      <x:sz val="11"/>
      <x:color rgb="FF000000"/>
      <x:name val="Aptos"/>
    </x:font>
    <x:font>
      <x:sz val="11"/>
      <x:color rgb="FF008000"/>
      <x:name val="Aptos"/>
    </x:font>
    <x:font>
      <x:sz val="10"/>
      <x:color rgb="FF008000"/>
      <x:name val="Aptos"/>
    </x:font>
    <x:font>
      <x:b/>
      <x:sz val="11"/>
      <x:color rgb="FF008000"/>
      <x:name val="Aptos"/>
    </x:font>
  </x:fonts>
  <x:fills count="5">
    <x:fill>
      <x:patternFill patternType="none"/>
    </x:fill>
    <x:fill>
      <x:patternFill patternType="gray125"/>
    </x:fill>
    <x:fill>
      <x:patternFill patternType="solid">
        <x:fgColor rgb="FF112A25"/>
      </x:patternFill>
    </x:fill>
    <x:fill>
      <x:patternFill patternType="solid">
        <x:fgColor rgb="FFFFF6D5"/>
      </x:patternFill>
    </x:fill>
    <x:fill>
      <x:patternFill patternType="solid">
        <x:fgColor rgb="FFDFF0E5"/>
      </x:patternFill>
    </x:fill>
  </x:fills>
  <x:borders count="2">
    <x:border/>
    <x:border/>
  </x:borders>
  <x:cellStyleXfs count="1">
    <x:xf numFmtId="0" fontId="0" fillId="0" borderId="0"/>
  </x:cellStyleXfs>
  <x:cellXfs count="106">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2" fillId="2"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x:xf>
    <x:xf numFmtId="0" fontId="3" fillId="0" borderId="1" xfId="0" applyNumberFormat="1" applyFont="1" applyFill="1" applyBorder="1" applyAlignment="1">
      <x:alignment vertical="center" wrapText="1"/>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1" xfId="0" applyNumberFormat="1" applyFont="1" applyFill="1" applyBorder="1" applyAlignment="1">
      <x:alignment vertical="center"/>
    </x:xf>
    <x:xf numFmtId="0" fontId="4" fillId="2" borderId="1"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1" fillId="3" borderId="1" xfId="0" applyNumberFormat="1" applyFont="1" applyFill="1" applyBorder="1" applyAlignment="1">
      <x:alignment vertical="center"/>
    </x:xf>
    <x:xf numFmtId="0" fontId="5" fillId="3" borderId="1" xfId="0" applyNumberFormat="1" applyFont="1" applyFill="1" applyBorder="1" applyAlignment="1">
      <x:alignment vertical="center"/>
    </x:xf>
    <x:xf numFmtId="0" fontId="5" fillId="3" borderId="1"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200" fontId="5" fillId="3" borderId="0" xfId="0" applyNumberFormat="1" applyFont="1" applyFill="1" applyBorder="1" applyAlignment="1">
      <x:alignment vertical="center" wrapText="1"/>
    </x:xf>
    <x:xf numFmtId="200" fontId="5"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4" borderId="0" xfId="0" applyNumberFormat="1" applyFont="1" applyFill="1" applyBorder="1" applyAlignment="1">
      <x:alignment vertical="center" wrapText="1"/>
    </x:xf>
    <x:xf numFmtId="0" fontId="1" fillId="4" borderId="1" xfId="0" applyNumberFormat="1" applyFont="1" applyFill="1" applyBorder="1" applyAlignment="1">
      <x:alignment vertical="center"/>
    </x:xf>
    <x:xf numFmtId="0" fontId="6" fillId="4" borderId="1" xfId="0" applyNumberFormat="1" applyFont="1" applyFill="1" applyBorder="1" applyAlignment="1">
      <x:alignment vertical="center"/>
    </x:xf>
    <x:xf numFmtId="0" fontId="6" fillId="4" borderId="1" xfId="0" applyNumberFormat="1" applyFont="1" applyFill="1" applyBorder="1" applyAlignment="1">
      <x:alignment vertical="center" wrapText="1"/>
    </x:xf>
    <x:xf numFmtId="0" fontId="7" fillId="0" borderId="0" xfId="0" applyNumberFormat="1" applyFont="1" applyFill="1" applyBorder="1" applyAlignment="1">
      <x:alignment vertical="center"/>
    </x:xf>
    <x:xf numFmtId="201" fontId="7" fillId="0" borderId="0" xfId="0" applyNumberFormat="1" applyFont="1" applyFill="1" applyBorder="1" applyAlignment="1">
      <x:alignment vertical="center"/>
    </x:xf>
    <x:xf numFmtId="0" fontId="7" fillId="0" borderId="1" xfId="0" applyNumberFormat="1" applyFont="1" applyFill="1" applyBorder="1" applyAlignment="1">
      <x:alignment vertical="center"/>
    </x:xf>
    <x:xf numFmtId="201" fontId="7" fillId="0" borderId="1" xfId="0" applyNumberFormat="1" applyFont="1" applyFill="1" applyBorder="1" applyAlignment="1">
      <x:alignment vertical="center"/>
    </x:xf>
    <x:xf numFmtId="202" fontId="5" fillId="3" borderId="0" xfId="0" applyNumberFormat="1" applyFont="1" applyFill="1" applyBorder="1" applyAlignment="1">
      <x:alignment vertical="center" wrapText="1"/>
    </x:xf>
    <x:xf numFmtId="202" fontId="1" fillId="0" borderId="0" xfId="0" applyNumberFormat="1" applyFont="1" applyFill="1" applyBorder="1" applyAlignment="1">
      <x:alignment vertical="center"/>
    </x:xf>
    <x:xf numFmtId="202" fontId="5" fillId="3" borderId="1" xfId="0" applyNumberFormat="1" applyFont="1" applyFill="1" applyBorder="1" applyAlignment="1">
      <x:alignment vertical="center" wrapText="1"/>
    </x:xf>
    <x:xf numFmtId="202" fontId="1" fillId="0" borderId="1" xfId="0" applyNumberFormat="1" applyFont="1" applyFill="1" applyBorder="1" applyAlignment="1">
      <x:alignment vertical="center"/>
    </x:xf>
    <x:xf numFmtId="202" fontId="7" fillId="0" borderId="0" xfId="0" applyNumberFormat="1" applyFont="1" applyFill="1" applyBorder="1" applyAlignment="1">
      <x:alignment vertical="center"/>
    </x:xf>
    <x:xf numFmtId="202" fontId="7" fillId="0" borderId="1" xfId="0" applyNumberFormat="1" applyFont="1" applyFill="1" applyBorder="1" applyAlignment="1">
      <x:alignment vertical="center"/>
    </x:xf>
    <x:xf numFmtId="202" fontId="1" fillId="4" borderId="0" xfId="0" applyNumberFormat="1" applyFont="1" applyFill="1" applyBorder="1" applyAlignment="1">
      <x:alignment vertical="center"/>
    </x:xf>
    <x:xf numFmtId="0" fontId="8" fillId="4" borderId="0" xfId="0" applyNumberFormat="1" applyFont="1" applyFill="1" applyBorder="1" applyAlignment="1">
      <x:alignment vertical="center"/>
    </x:xf>
    <x:xf numFmtId="202" fontId="8" fillId="4" borderId="0" xfId="0" applyNumberFormat="1" applyFont="1" applyFill="1" applyBorder="1" applyAlignment="1">
      <x:alignment vertical="center"/>
    </x:xf>
    <x:xf numFmtId="0" fontId="8" fillId="4" borderId="0" xfId="0" applyNumberFormat="1" applyFont="1" applyFill="1" applyBorder="1" applyAlignment="1">
      <x:alignment vertical="center" wrapText="1"/>
    </x:xf>
    <x:xf numFmtId="202" fontId="8" fillId="4" borderId="0" xfId="0" applyNumberFormat="1" applyFont="1" applyFill="1" applyBorder="1" applyAlignment="1">
      <x:alignment vertical="center" wrapText="1"/>
    </x:xf>
    <x:xf numFmtId="202" fontId="1" fillId="4" borderId="1" xfId="0" applyNumberFormat="1" applyFont="1" applyFill="1" applyBorder="1" applyAlignment="1">
      <x:alignment vertical="center"/>
    </x:xf>
    <x:xf numFmtId="0" fontId="8" fillId="4" borderId="1" xfId="0" applyNumberFormat="1" applyFont="1" applyFill="1" applyBorder="1" applyAlignment="1">
      <x:alignment vertical="center"/>
    </x:xf>
    <x:xf numFmtId="202" fontId="8" fillId="4" borderId="1" xfId="0" applyNumberFormat="1" applyFont="1" applyFill="1" applyBorder="1" applyAlignment="1">
      <x:alignment vertical="center"/>
    </x:xf>
    <x:xf numFmtId="0" fontId="8" fillId="4" borderId="1" xfId="0" applyNumberFormat="1" applyFont="1" applyFill="1" applyBorder="1" applyAlignment="1">
      <x:alignment vertical="center" wrapText="1"/>
    </x:xf>
    <x:xf numFmtId="202" fontId="8" fillId="4"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203" fontId="5" fillId="3" borderId="0" xfId="0" applyNumberFormat="1" applyFont="1" applyFill="1" applyBorder="1" applyAlignment="1">
      <x:alignment vertical="center" wrapText="1"/>
    </x:xf>
    <x:xf numFmtId="203" fontId="5" fillId="3" borderId="1" xfId="0" applyNumberFormat="1" applyFont="1" applyFill="1" applyBorder="1" applyAlignment="1">
      <x:alignment vertical="center" wrapText="1"/>
    </x:xf>
    <x:xf numFmtId="203" fontId="7" fillId="0" borderId="0" xfId="0" applyNumberFormat="1" applyFont="1" applyFill="1" applyBorder="1" applyAlignment="1">
      <x:alignment vertical="center"/>
    </x:xf>
    <x:xf numFmtId="203" fontId="7" fillId="0" borderId="1" xfId="0" applyNumberFormat="1" applyFont="1" applyFill="1" applyBorder="1" applyAlignment="1">
      <x:alignment vertical="center"/>
    </x:xf>
    <x:xf numFmtId="201" fontId="7" fillId="4" borderId="0" xfId="0" applyNumberFormat="1" applyFont="1" applyFill="1" applyBorder="1" applyAlignment="1">
      <x:alignment vertical="center"/>
    </x:xf>
    <x:xf numFmtId="201" fontId="9" fillId="4" borderId="0" xfId="0" applyNumberFormat="1" applyFont="1" applyFill="1" applyBorder="1" applyAlignment="1">
      <x:alignment vertical="center"/>
    </x:xf>
    <x:xf numFmtId="201" fontId="7" fillId="4" borderId="1" xfId="0" applyNumberFormat="1" applyFont="1" applyFill="1" applyBorder="1" applyAlignment="1">
      <x:alignment vertical="center"/>
    </x:xf>
    <x:xf numFmtId="201" fontId="9" fillId="4" borderId="1" xfId="0" applyNumberFormat="1" applyFont="1" applyFill="1" applyBorder="1" applyAlignment="1">
      <x:alignment vertical="center"/>
    </x:xf>
    <x:xf numFmtId="202" fontId="7" fillId="4" borderId="0" xfId="0" applyNumberFormat="1" applyFont="1" applyFill="1" applyBorder="1" applyAlignment="1">
      <x:alignment vertical="center"/>
    </x:xf>
    <x:xf numFmtId="202" fontId="9" fillId="4" borderId="0" xfId="0" applyNumberFormat="1" applyFont="1" applyFill="1" applyBorder="1" applyAlignment="1">
      <x:alignment vertical="center"/>
    </x:xf>
    <x:xf numFmtId="202" fontId="7" fillId="4" borderId="1" xfId="0" applyNumberFormat="1" applyFont="1" applyFill="1" applyBorder="1" applyAlignment="1">
      <x:alignment vertical="center"/>
    </x:xf>
    <x:xf numFmtId="202" fontId="9" fillId="4" borderId="1" xfId="0" applyNumberFormat="1" applyFont="1" applyFill="1" applyBorder="1" applyAlignment="1">
      <x:alignment vertical="center"/>
    </x:xf>
    <x:xf numFmtId="201" fontId="7" fillId="0" borderId="0" xfId="0" applyNumberFormat="1" applyFont="1" applyFill="1" applyBorder="1" applyAlignment="1">
      <x:alignment vertical="center" wrapText="1"/>
    </x:xf>
    <x:xf numFmtId="201" fontId="7" fillId="0" borderId="1" xfId="0" applyNumberFormat="1" applyFont="1" applyFill="1" applyBorder="1" applyAlignment="1">
      <x:alignment vertical="center" wrapText="1"/>
    </x:xf>
    <x:xf numFmtId="0" fontId="10" fillId="0" borderId="0" xfId="0" applyNumberFormat="1" applyFont="1" applyFill="1" applyBorder="1" applyAlignment="1">
      <x:alignment vertical="center" wrapText="1"/>
    </x:xf>
    <x:xf numFmtId="0" fontId="10" fillId="0" borderId="0" xfId="0" applyNumberFormat="1" applyFont="1" applyFill="1" applyBorder="1" applyAlignment="1">
      <x:alignment vertical="center"/>
    </x:xf>
    <x:xf numFmtId="201" fontId="10" fillId="0" borderId="0" xfId="0" applyNumberFormat="1" applyFont="1" applyFill="1" applyBorder="1" applyAlignment="1">
      <x:alignment vertical="center" wrapText="1"/>
    </x:xf>
    <x:xf numFmtId="201" fontId="10" fillId="0" borderId="0" xfId="0" applyNumberFormat="1" applyFont="1" applyFill="1" applyBorder="1" applyAlignment="1">
      <x:alignment vertical="center"/>
    </x:xf>
    <x:xf numFmtId="0" fontId="10" fillId="0" borderId="1" xfId="0" applyNumberFormat="1" applyFont="1" applyFill="1" applyBorder="1" applyAlignment="1">
      <x:alignment vertical="center" wrapText="1"/>
    </x:xf>
    <x:xf numFmtId="0" fontId="10" fillId="0" borderId="1" xfId="0" applyNumberFormat="1" applyFont="1" applyFill="1" applyBorder="1" applyAlignment="1">
      <x:alignment vertical="center"/>
    </x:xf>
    <x:xf numFmtId="201" fontId="10" fillId="0" borderId="1" xfId="0" applyNumberFormat="1" applyFont="1" applyFill="1" applyBorder="1" applyAlignment="1">
      <x:alignment vertical="center" wrapText="1"/>
    </x:xf>
    <x:xf numFmtId="201" fontId="10" fillId="0" borderId="1" xfId="0" applyNumberFormat="1" applyFont="1" applyFill="1" applyBorder="1" applyAlignment="1">
      <x:alignment vertical="center"/>
    </x:xf>
    <x:xf numFmtId="202" fontId="10" fillId="0" borderId="0" xfId="0" applyNumberFormat="1" applyFont="1" applyFill="1" applyBorder="1" applyAlignment="1">
      <x:alignment vertical="center" wrapText="1"/>
    </x:xf>
    <x:xf numFmtId="202" fontId="10" fillId="0" borderId="0" xfId="0" applyNumberFormat="1" applyFont="1" applyFill="1" applyBorder="1" applyAlignment="1">
      <x:alignment vertical="center"/>
    </x:xf>
    <x:xf numFmtId="202" fontId="10" fillId="0" borderId="1" xfId="0" applyNumberFormat="1" applyFont="1" applyFill="1" applyBorder="1" applyAlignment="1">
      <x:alignment vertical="center" wrapText="1"/>
    </x:xf>
    <x:xf numFmtId="202" fontId="10" fillId="0" borderId="1" xfId="0" applyNumberFormat="1" applyFont="1" applyFill="1" applyBorder="1" applyAlignment="1">
      <x:alignment vertical="center"/>
    </x:xf>
    <x:xf numFmtId="203" fontId="10" fillId="0" borderId="0" xfId="0" applyNumberFormat="1" applyFont="1" applyFill="1" applyBorder="1" applyAlignment="1">
      <x:alignment vertical="center" wrapText="1"/>
    </x:xf>
    <x:xf numFmtId="203" fontId="10" fillId="0"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2" fontId="10"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202" fontId="10" fillId="4" borderId="1" xfId="0" applyNumberFormat="1" applyFont="1" applyFill="1" applyBorder="1" applyAlignment="1">
      <x:alignment vertical="center" wrapText="1"/>
    </x:xf>
    <x:xf numFmtId="201" fontId="10" fillId="4" borderId="0" xfId="0" applyNumberFormat="1" applyFont="1" applyFill="1" applyBorder="1" applyAlignment="1">
      <x:alignment vertical="center" wrapText="1"/>
    </x:xf>
    <x:xf numFmtId="201" fontId="10" fillId="4" borderId="1" xfId="0" applyNumberFormat="1" applyFont="1" applyFill="1" applyBorder="1" applyAlignment="1">
      <x:alignment vertical="center" wrapText="1"/>
    </x:xf>
    <x:xf numFmtId="203" fontId="10" fillId="0" borderId="0" xfId="0" applyNumberFormat="1" applyFont="1" applyFill="1" applyBorder="1" applyAlignment="1">
      <x:alignment vertical="center"/>
    </x:xf>
    <x:xf numFmtId="203" fontId="10" fillId="0" borderId="1" xfId="0" applyNumberFormat="1" applyFont="1" applyFill="1" applyBorder="1" applyAlignment="1">
      <x:alignment vertical="center"/>
    </x:xf>
    <x:xf numFmtId="204" fontId="7" fillId="0" borderId="0" xfId="0" applyNumberFormat="1" applyFont="1" applyFill="1" applyBorder="1" applyAlignment="1">
      <x:alignment vertical="center"/>
    </x:xf>
    <x:xf numFmtId="204" fontId="7" fillId="0" borderId="1" xfId="0" applyNumberFormat="1" applyFont="1" applyFill="1" applyBorder="1" applyAlignment="1">
      <x:alignment vertical="center"/>
    </x:xf>
    <x:xf numFmtId="200" fontId="1" fillId="0"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0" fontId="11" fillId="0" borderId="0" xfId="0" applyNumberFormat="1" applyFont="1" applyFill="1" applyBorder="1" applyAlignment="1">
      <x:alignment vertical="center"/>
    </x:xf>
    <x:xf numFmtId="0" fontId="11" fillId="0" borderId="0" xfId="0" applyNumberFormat="1" applyFont="1" applyFill="1" applyBorder="1" applyAlignment="1">
      <x:alignment vertical="center" wrapText="1"/>
    </x:xf>
    <x:xf numFmtId="0" fontId="11" fillId="0" borderId="1" xfId="0" applyNumberFormat="1" applyFont="1" applyFill="1" applyBorder="1" applyAlignment="1">
      <x:alignment vertical="center"/>
    </x:xf>
    <x:xf numFmtId="0" fontId="11" fillId="0" borderId="1" xfId="0" applyNumberFormat="1" applyFont="1" applyFill="1" applyBorder="1" applyAlignment="1">
      <x:alignment vertical="center" wrapText="1"/>
    </x:xf>
    <x:xf numFmtId="205" fontId="7" fillId="0" borderId="0" xfId="0" applyNumberFormat="1" applyFont="1" applyFill="1" applyBorder="1" applyAlignment="1">
      <x:alignment vertical="center"/>
    </x:xf>
    <x:xf numFmtId="205" fontId="7" fillId="0" borderId="1" xfId="0" applyNumberFormat="1" applyFont="1" applyFill="1" applyBorder="1" applyAlignment="1">
      <x:alignment vertical="center"/>
    </x:xf>
    <x:xf numFmtId="205" fontId="10" fillId="0" borderId="0" xfId="0" applyNumberFormat="1" applyFont="1" applyFill="1" applyBorder="1" applyAlignment="1">
      <x:alignment vertical="center"/>
    </x:xf>
    <x:xf numFmtId="205" fontId="10" fillId="0" borderId="1" xfId="0" applyNumberFormat="1" applyFont="1" applyFill="1" applyBorder="1" applyAlignment="1">
      <x:alignment vertical="center"/>
    </x:xf>
    <x:xf numFmtId="202" fontId="12" fillId="4" borderId="0" xfId="0" applyNumberFormat="1" applyFont="1" applyFill="1" applyBorder="1" applyAlignment="1">
      <x:alignment vertical="center"/>
    </x:xf>
    <x:xf numFmtId="202" fontId="12" fillId="4" borderId="1" xfId="0" applyNumberFormat="1" applyFont="1" applyFill="1" applyBorder="1" applyAlignment="1">
      <x:alignment vertical="center"/>
    </x:xf>
  </x:cellXfs>
  <x:cellStyles count="1">
    <x:cellStyle name="Normal" xfId="0"/>
  </x:cellStyles>
  <x:dxfs count="3">
    <x:dxf>
      <x:font>
        <x:color rgb="FFAD3524"/>
      </x:font>
      <x:fill>
        <x:patternFill patternType="solid">
          <x:bgColor rgb="FFFDE8E4"/>
        </x:patternFill>
      </x:fill>
    </x:dxf>
    <x:dxf>
      <x:font>
        <x:color rgb="FFAD3524"/>
      </x:font>
      <x:fill>
        <x:patternFill patternType="solid">
          <x:bgColor rgb="FFFDE8E4"/>
        </x:patternFill>
      </x:fill>
    </x:dxf>
    <x:dxf>
      <x:font>
        <x:color rgb="FFAD3524"/>
      </x:font>
      <x:fill>
        <x:patternFill patternType="solid">
          <x:bgColor rgb="FFFDE8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543bee880a74300" /><Relationship Type="http://schemas.openxmlformats.org/officeDocument/2006/relationships/theme" Target="/xl/theme/theme1.xml" Id="R1b08e2ecb0ac437d" /><Relationship Type="http://schemas.openxmlformats.org/officeDocument/2006/relationships/sharedStrings" Target="/xl/sharedStrings.xml" Id="Rd2ece778703e4d3e" /><Relationship Type="http://schemas.openxmlformats.org/officeDocument/2006/relationships/worksheet" Target="/xl/worksheets/sheet1.xml" Id="R151f9ab324864aef" /><Relationship Type="http://schemas.openxmlformats.org/officeDocument/2006/relationships/worksheet" Target="/xl/worksheets/sheet2.xml" Id="R0814a1a682774f17" /><Relationship Type="http://schemas.openxmlformats.org/officeDocument/2006/relationships/worksheet" Target="/xl/worksheets/sheet3.xml" Id="Re2cc88d4f269439c" /><Relationship Type="http://schemas.openxmlformats.org/officeDocument/2006/relationships/worksheet" Target="/xl/worksheets/sheet4.xml" Id="Rcc2ed17c2af54924" /><Relationship Type="http://schemas.openxmlformats.org/officeDocument/2006/relationships/worksheet" Target="/xl/worksheets/sheet5.xml" Id="R2e71d378cf244101" /><Relationship Type="http://schemas.openxmlformats.org/officeDocument/2006/relationships/worksheet" Target="/xl/worksheets/sheet6.xml" Id="Rd5727838519d4661" /><Relationship Type="http://schemas.openxmlformats.org/officeDocument/2006/relationships/worksheet" Target="/xl/worksheets/sheet7.xml" Id="R27dd03608fea4550" /><Relationship Type="http://schemas.openxmlformats.org/officeDocument/2006/relationships/worksheet" Target="/xl/worksheets/sheet8.xml" Id="R0d3f9289e2854684" /><Relationship Type="http://schemas.openxmlformats.org/officeDocument/2006/relationships/worksheet" Target="/xl/worksheets/sheet9.xml" Id="R83550fb2009d4e94" /><Relationship Type="http://schemas.openxmlformats.org/officeDocument/2006/relationships/worksheet" Target="/xl/worksheets/sheet10.xml" Id="R2546a0419c0046d2" /><Relationship Type="http://schemas.microsoft.com/office/2017/10/relationships/person" Target="/xl/persons/person.xml" Id="R574735dac79a47c7" /></Relationships>
</file>

<file path=xl/drawings/_rels/drawing1.xml.rels>&#65279;<?xml version="1.0" encoding="utf-8"?><Relationships xmlns="http://schemas.openxmlformats.org/package/2006/relationships"><Relationship Type="http://schemas.openxmlformats.org/officeDocument/2006/relationships/chart" Target="/xl/drawings/charts/chart1.xml" Id="Ra8ad00a82a2a408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Modeled new customers by scenario</a:t>
            </a:r>
          </a:p>
        </c:rich>
      </c:tx>
    </c:title>
    <c:plotArea>
      <c:barChart>
        <c:barDir val="col"/>
        <c:varyColors val="0"/>
        <c:ser>
          <c:idx val="0"/>
          <c:order val="0"/>
          <c:tx>
            <c:v>EXPECTED NEW CUSTOMERS</c:v>
          </c:tx>
          <c:cat>
            <c:strRef>
              <c:f>'Dashboard'!$A$24:$A$26</c:f>
              <c:strCache>
                <c:ptCount val="0"/>
              </c:strCache>
            </c:strRef>
          </c:cat>
          <c:val>
            <c:numRef>
              <c:f>'Dashboard'!$B$24:$B$26</c:f>
              <c:numCache>
                <c:formatCode>#,##0.00;[Red](#,##0.00);"-"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35</xdr:row>
      <xdr:rowOff>0</xdr:rowOff>
    </xdr:from>
    <xdr:to>
      <xdr:col>8</xdr:col>
      <xdr:colOff>0</xdr:colOff>
      <xdr:row>50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8ad00a82a2a4080"/>
        </a:graphicData>
      </a:graphic>
    </xdr:graphicFrame>
    <xdr:clientData/>
  </xdr:twoCellAnchor>
</xdr:wsDr>
</file>

<file path=xl/persons/person.xml><?xml version="1.0" encoding="utf-8"?>
<xltc:personList xmlns:xltc="http://schemas.microsoft.com/office/spreadsheetml/2018/threadedcomments">
  <xltc:person displayName="LeadScorer" id="{05018B51-33A8-49D5-86B7-44C2CD7990F0}"/>
</xltc:personList>
</file>

<file path=xl/tables/table1.xml><?xml version="1.0" encoding="utf-8"?>
<x:table xmlns:x="http://schemas.openxmlformats.org/spreadsheetml/2006/main" id="1" name="TAMEvidence" displayName="TAMEvidence" ref="A6:I36" headerRowCount="1" totalsRowCount="0" totalsRowShown="0">
  <x:tableColumns count="9">
    <x:tableColumn id="1" name="ID"/>
    <x:tableColumn id="2" name="INPUT / CLAIM"/>
    <x:tableColumn id="3" name="SOURCE / URL"/>
    <x:tableColumn id="4" name="POPULATION / SCOPE"/>
    <x:tableColumn id="5" name="REFERENCE PERIOD"/>
    <x:tableColumn id="6" name="CHECKED DATE"/>
    <x:tableColumn id="7" name="STATUS"/>
    <x:tableColumn id="8" name="OWNER"/>
    <x:tableColumn id="9" name="LIMITATION / NEXT 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7" dT="2026-09-23T09:46:22.722" personId="{05018B51-33A8-49D5-86B7-44C2CD7990F0}" id="{78C4D07B-02DB-1E14-586E-EA3891F8509C}">
    <xltc:text>Source: user-editable model definition or fictional setup assumption. Research checked 2026-09-23; no external market observations are embedded. See Sources and Evidence Register.</xltc:text>
  </xltc:threadedComment>
  <xltc:threadedComment ref="B8" dT="2026-09-23T09:46:22.722" personId="{05018B51-33A8-49D5-86B7-44C2CD7990F0}" id="{676A14DD-0EEC-ED34-BF8E-3AC83CD8DCC7}">
    <xltc:text>Source: user-editable model definition or fictional setup assumption. Research checked 2026-09-23; no external market observations are embedded. See Sources and Evidence Register.</xltc:text>
  </xltc:threadedComment>
  <xltc:threadedComment ref="B9" dT="2026-09-23T09:46:22.722" personId="{05018B51-33A8-49D5-86B7-44C2CD7990F0}" id="{7757E5A6-6CCD-6922-0FF5-EC99927C2B31}">
    <xltc:text>Source: user-editable model definition or fictional setup assumption. Research checked 2026-09-23; no external market observations are embedded. See Sources and Evidence Register.</xltc:text>
  </xltc:threadedComment>
  <xltc:threadedComment ref="B10" dT="2026-09-23T09:46:22.722" personId="{05018B51-33A8-49D5-86B7-44C2CD7990F0}" id="{A5CF1E16-2C4A-BA90-1542-BCA0038563FD}">
    <xltc:text>Source: user-editable model definition or fictional setup assumption. Research checked 2026-09-23; no external market observations are embedded. See Sources and Evidence Register.</xltc:text>
  </xltc:threadedComment>
  <xltc:threadedComment ref="B11" dT="2026-09-23T09:46:22.722" personId="{05018B51-33A8-49D5-86B7-44C2CD7990F0}" id="{B238D793-617A-1EFC-F4CD-16368B00E78D}">
    <xltc:text>Source: user-editable model definition or fictional setup assumption. Research checked 2026-09-23; no external market observations are embedded. See Sources and Evidence Register.</xltc:text>
  </xltc:threadedComment>
  <xltc:threadedComment ref="B12" dT="2026-09-23T09:46:22.722" personId="{05018B51-33A8-49D5-86B7-44C2CD7990F0}" id="{C0831981-5328-CF1A-7112-B15543B32955}">
    <xltc:text>Source: user-editable model definition or fictional setup assumption. Research checked 2026-09-23; no external market observations are embedded. See Sources and Evidence Register.</xltc:text>
  </xltc:threadedComment>
  <xltc:threadedComment ref="B13" dT="2026-09-23T09:46:22.722" personId="{05018B51-33A8-49D5-86B7-44C2CD7990F0}" id="{0DA0BF8C-2EF4-9382-E346-D20E8DEE52E8}">
    <xltc:text>Source: user-editable model definition or fictional setup assumption. Research checked 2026-09-23; no external market observations are embedded. See Sources and Evidence Register.</xltc:text>
  </xltc:threadedComment>
  <xltc:threadedComment ref="B14" dT="2026-09-23T09:46:22.722" personId="{05018B51-33A8-49D5-86B7-44C2CD7990F0}" id="{B55F473A-9EA9-A24B-EBA6-D1CA037C4AC2}">
    <xltc:text>Source: user-editable model definition or fictional setup assumption. Research checked 2026-09-23; no external market observations are embedded. See Sources and Evidence Register.</xltc:text>
  </xltc:threadedComment>
  <xltc:threadedComment ref="B15" dT="2026-09-23T09:46:22.722" personId="{05018B51-33A8-49D5-86B7-44C2CD7990F0}" id="{CF8114D0-8565-3E41-ED4A-0B4F327926D3}">
    <xltc:text>Source: user-editable model definition or fictional setup assumption. Research checked 2026-09-23; no external market observations are embedded. See Sources and Evidence Register.</xltc:text>
  </xltc:threadedComment>
  <xltc:threadedComment ref="B16" dT="2026-09-23T09:46:22.722" personId="{05018B51-33A8-49D5-86B7-44C2CD7990F0}" id="{D34B343D-6B7B-8DC8-261A-03FE9BA72F49}">
    <xltc:text>Source: user-editable model definition or fictional setup assumption. Research checked 2026-09-23; no external market observations are embedded. See Sources and Evidence Register.</xltc:text>
  </xltc:threadedComment>
</xltc:ThreadedComments>
</file>

<file path=xl/threadedcomments/threadedcomment2.xml><?xml version="1.0" encoding="utf-8"?>
<xltc:ThreadedComments xmlns:xltc="http://schemas.microsoft.com/office/spreadsheetml/2018/threadedcomments">
  <xltc:threadedComment ref="B7" dT="2026-09-23T09:46:22.72" personId="{05018B51-33A8-49D5-86B7-44C2CD7990F0}" id="{6D131738-8FEE-212C-C23B-9AFF4405A42D}">
    <xltc:text>Source: fictional example created for this template on 2026-09-23. See Evidence Register E1. Not a verified market count, LeadScorer price, benchmark or performance claim. Replace with a documented input.</xltc:text>
  </xltc:threadedComment>
  <xltc:threadedComment ref="C7" dT="2026-09-23T09:46:22.72" personId="{05018B51-33A8-49D5-86B7-44C2CD7990F0}" id="{5646117B-A9E5-F0C6-FD0C-B3C908BD04F7}">
    <xltc:text>Source: fictional example created for this template on 2026-09-23. See Evidence Register E1. Not a verified market count, LeadScorer price, benchmark or performance claim. Replace with a documented input.</xltc:text>
  </xltc:threadedComment>
  <xltc:threadedComment ref="D7" dT="2026-09-23T09:46:22.72" personId="{05018B51-33A8-49D5-86B7-44C2CD7990F0}" id="{66F22A85-98EB-C4AF-2248-D0EEAC45446C}">
    <xltc:text>Source: fictional example created for this template on 2026-09-23. See Evidence Register E1. Not a verified market count, LeadScorer price, benchmark or performance claim. Replace with a documented input.</xltc:text>
  </xltc:threadedComment>
  <xltc:threadedComment ref="E7" dT="2026-09-23T09:46:22.72" personId="{05018B51-33A8-49D5-86B7-44C2CD7990F0}" id="{8A24921D-8F9E-82B6-9568-5BFB4D5C5194}">
    <xltc:text>Source: fictional example created for this template on 2026-09-23. See Evidence Register E1. Not a verified market count, LeadScorer price, benchmark or performance claim. Replace with a documented input.</xltc:text>
  </xltc:threadedComment>
  <xltc:threadedComment ref="F7" dT="2026-09-23T09:46:22.72" personId="{05018B51-33A8-49D5-86B7-44C2CD7990F0}" id="{B96EF67D-B313-F4D6-4DAA-4B3110A180A3}">
    <xltc:text>Source: fictional example created for this template on 2026-09-23. See Evidence Register E1. Not a verified market count, LeadScorer price, benchmark or performance claim. Replace with a documented input.</xltc:text>
  </xltc:threadedComment>
  <xltc:threadedComment ref="G7" dT="2026-09-23T09:46:22.72" personId="{05018B51-33A8-49D5-86B7-44C2CD7990F0}" id="{7C8DE2CB-1001-7971-AAE3-ECA5435532E6}">
    <xltc:text>Source: fictional example created for this template on 2026-09-23. See Evidence Register E1. Not a verified market count, LeadScorer price, benchmark or performance claim. Replace with a documented input.</xltc:text>
  </xltc:threadedComment>
  <xltc:threadedComment ref="B8" dT="2026-09-23T09:46:22.72" personId="{05018B51-33A8-49D5-86B7-44C2CD7990F0}" id="{4D697342-0857-99AE-E63B-F61C5714CF15}">
    <xltc:text>Source: fictional example created for this template on 2026-09-23. See Evidence Register E2. Not a verified market count, LeadScorer price, benchmark or performance claim. Replace with a documented input.</xltc:text>
  </xltc:threadedComment>
  <xltc:threadedComment ref="C8" dT="2026-09-23T09:46:22.72" personId="{05018B51-33A8-49D5-86B7-44C2CD7990F0}" id="{A2A23838-FA41-1F2B-85AC-33953CC5049E}">
    <xltc:text>Source: fictional example created for this template on 2026-09-23. See Evidence Register E2. Not a verified market count, LeadScorer price, benchmark or performance claim. Replace with a documented input.</xltc:text>
  </xltc:threadedComment>
  <xltc:threadedComment ref="D8" dT="2026-09-23T09:46:22.72" personId="{05018B51-33A8-49D5-86B7-44C2CD7990F0}" id="{9113F7EC-46C3-3DAC-540B-E5937AB3BD5D}">
    <xltc:text>Source: fictional example created for this template on 2026-09-23. See Evidence Register E2. Not a verified market count, LeadScorer price, benchmark or performance claim. Replace with a documented input.</xltc:text>
  </xltc:threadedComment>
  <xltc:threadedComment ref="E8" dT="2026-09-23T09:46:22.72" personId="{05018B51-33A8-49D5-86B7-44C2CD7990F0}" id="{E1FC2376-35D3-06C1-257C-E9C33D543A15}">
    <xltc:text>Source: fictional example created for this template on 2026-09-23. See Evidence Register E2. Not a verified market count, LeadScorer price, benchmark or performance claim. Replace with a documented input.</xltc:text>
  </xltc:threadedComment>
  <xltc:threadedComment ref="F8" dT="2026-09-23T09:46:22.72" personId="{05018B51-33A8-49D5-86B7-44C2CD7990F0}" id="{23E892CA-2208-62E5-C541-7B5C5FF72661}">
    <xltc:text>Source: fictional example created for this template on 2026-09-23. See Evidence Register E2. Not a verified market count, LeadScorer price, benchmark or performance claim. Replace with a documented input.</xltc:text>
  </xltc:threadedComment>
  <xltc:threadedComment ref="G8" dT="2026-09-23T09:46:22.72" personId="{05018B51-33A8-49D5-86B7-44C2CD7990F0}" id="{AC01CD74-A23B-0957-01DE-3CFE7910E6B5}">
    <xltc:text>Source: fictional example created for this template on 2026-09-23. See Evidence Register E2. Not a verified market count, LeadScorer price, benchmark or performance claim. Replace with a documented input.</xltc:text>
  </xltc:threadedComment>
  <xltc:threadedComment ref="B9" dT="2026-09-23T09:46:22.72" personId="{05018B51-33A8-49D5-86B7-44C2CD7990F0}" id="{E2360A01-E73B-B03D-434D-1A119BE0AED4}">
    <xltc:text>Source: fictional example created for this template on 2026-09-23. See Evidence Register E3. Not a verified market count, LeadScorer price, benchmark or performance claim. Replace with a documented input.</xltc:text>
  </xltc:threadedComment>
  <xltc:threadedComment ref="C9" dT="2026-09-23T09:46:22.72" personId="{05018B51-33A8-49D5-86B7-44C2CD7990F0}" id="{E86B6C03-186F-6AE7-B54E-27F276B8AA8E}">
    <xltc:text>Source: fictional example created for this template on 2026-09-23. See Evidence Register E3. Not a verified market count, LeadScorer price, benchmark or performance claim. Replace with a documented input.</xltc:text>
  </xltc:threadedComment>
  <xltc:threadedComment ref="D9" dT="2026-09-23T09:46:22.72" personId="{05018B51-33A8-49D5-86B7-44C2CD7990F0}" id="{633FC78F-4B7F-8DA0-9609-C9B5D36DFF37}">
    <xltc:text>Source: fictional example created for this template on 2026-09-23. See Evidence Register E3. Not a verified market count, LeadScorer price, benchmark or performance claim. Replace with a documented input.</xltc:text>
  </xltc:threadedComment>
  <xltc:threadedComment ref="E9" dT="2026-09-23T09:46:22.72" personId="{05018B51-33A8-49D5-86B7-44C2CD7990F0}" id="{F33ED800-3359-0C74-2E81-BDDA79325CA1}">
    <xltc:text>Source: fictional example created for this template on 2026-09-23. See Evidence Register E3. Not a verified market count, LeadScorer price, benchmark or performance claim. Replace with a documented input.</xltc:text>
  </xltc:threadedComment>
  <xltc:threadedComment ref="F9" dT="2026-09-23T09:46:22.72" personId="{05018B51-33A8-49D5-86B7-44C2CD7990F0}" id="{68D17053-0474-99B7-4570-7F120D109272}">
    <xltc:text>Source: fictional example created for this template on 2026-09-23. See Evidence Register E3. Not a verified market count, LeadScorer price, benchmark or performance claim. Replace with a documented input.</xltc:text>
  </xltc:threadedComment>
  <xltc:threadedComment ref="G9" dT="2026-09-23T09:46:22.721" personId="{05018B51-33A8-49D5-86B7-44C2CD7990F0}" id="{685E3165-6B90-B281-2DCA-D82BE6FEF38B}">
    <xltc:text>Source: fictional example created for this template on 2026-09-23. See Evidence Register E3. Not a verified market count, LeadScorer price, benchmark or performance claim. Replace with a documented input.</xltc:text>
  </xltc:threadedComment>
</xltc:ThreadedComments>
</file>

<file path=xl/threadedcomments/threadedcomment3.xml><?xml version="1.0" encoding="utf-8"?>
<xltc:ThreadedComments xmlns:xltc="http://schemas.microsoft.com/office/spreadsheetml/2018/threadedcomments">
  <xltc:threadedComment ref="B7" dT="2026-09-23T09:46:22.721" personId="{05018B51-33A8-49D5-86B7-44C2CD7990F0}" id="{9C64A6FE-40F6-BD20-67A9-14BC48AB6DB2}">
    <xltc:text>Source: fictional demonstration assumption, Evidence Register F1. No benchmark is implied. Replace with mature unique-account cohort evidence or documented operating capacity.</xltc:text>
  </xltc:threadedComment>
  <xltc:threadedComment ref="C7" dT="2026-09-23T09:46:22.721" personId="{05018B51-33A8-49D5-86B7-44C2CD7990F0}" id="{8E8E0B63-B6CC-033A-B117-DB93319FD0A5}">
    <xltc:text>Source: fictional demonstration assumption, Evidence Register F1. No benchmark is implied. Replace with mature unique-account cohort evidence or documented operating capacity.</xltc:text>
  </xltc:threadedComment>
  <xltc:threadedComment ref="D7" dT="2026-09-23T09:46:22.721" personId="{05018B51-33A8-49D5-86B7-44C2CD7990F0}" id="{7F4BA150-09A1-05BA-9647-8CBD963B0E47}">
    <xltc:text>Source: fictional demonstration assumption, Evidence Register F1. No benchmark is implied. Replace with mature unique-account cohort evidence or documented operating capacity.</xltc:text>
  </xltc:threadedComment>
  <xltc:threadedComment ref="B8" dT="2026-09-23T09:46:22.721" personId="{05018B51-33A8-49D5-86B7-44C2CD7990F0}" id="{EBDC8948-5344-093E-9414-E46179D24057}">
    <xltc:text>Source: fictional demonstration assumption, Evidence Register F1. No benchmark is implied. Replace with mature unique-account cohort evidence or documented operating capacity.</xltc:text>
  </xltc:threadedComment>
  <xltc:threadedComment ref="C8" dT="2026-09-23T09:46:22.721" personId="{05018B51-33A8-49D5-86B7-44C2CD7990F0}" id="{11EDB971-3072-7550-B2AC-9248538D34D8}">
    <xltc:text>Source: fictional demonstration assumption, Evidence Register F1. No benchmark is implied. Replace with mature unique-account cohort evidence or documented operating capacity.</xltc:text>
  </xltc:threadedComment>
  <xltc:threadedComment ref="D8" dT="2026-09-23T09:46:22.721" personId="{05018B51-33A8-49D5-86B7-44C2CD7990F0}" id="{DCD21E93-7B32-602C-44AA-3453E0AD4BF1}">
    <xltc:text>Source: fictional demonstration assumption, Evidence Register F1. No benchmark is implied. Replace with mature unique-account cohort evidence or documented operating capacity.</xltc:text>
  </xltc:threadedComment>
  <xltc:threadedComment ref="B9" dT="2026-09-23T09:46:22.721" personId="{05018B51-33A8-49D5-86B7-44C2CD7990F0}" id="{EE0DF569-7541-222F-A159-7CF8F0273928}">
    <xltc:text>Source: fictional demonstration assumption, Evidence Register F1. No benchmark is implied. Replace with mature unique-account cohort evidence or documented operating capacity.</xltc:text>
  </xltc:threadedComment>
  <xltc:threadedComment ref="C9" dT="2026-09-23T09:46:22.721" personId="{05018B51-33A8-49D5-86B7-44C2CD7990F0}" id="{81946932-78AE-E48E-EB5D-D3AE15AF1B07}">
    <xltc:text>Source: fictional demonstration assumption, Evidence Register F1. No benchmark is implied. Replace with mature unique-account cohort evidence or documented operating capacity.</xltc:text>
  </xltc:threadedComment>
  <xltc:threadedComment ref="D9" dT="2026-09-23T09:46:22.721" personId="{05018B51-33A8-49D5-86B7-44C2CD7990F0}" id="{49B4DDCD-7444-824E-C8F5-78AFBA631EFB}">
    <xltc:text>Source: fictional demonstration assumption, Evidence Register F1. No benchmark is implied. Replace with mature unique-account cohort evidence or documented operating capacity.</xltc:text>
  </xltc:threadedComment>
  <xltc:threadedComment ref="B10" dT="2026-09-23T09:46:22.721" personId="{05018B51-33A8-49D5-86B7-44C2CD7990F0}" id="{3158BCA4-DA07-6EC9-5571-5453F3520C32}">
    <xltc:text>Source: fictional demonstration assumption, Evidence Register F1. No benchmark is implied. Replace with mature unique-account cohort evidence or documented operating capacity.</xltc:text>
  </xltc:threadedComment>
  <xltc:threadedComment ref="C10" dT="2026-09-23T09:46:22.721" personId="{05018B51-33A8-49D5-86B7-44C2CD7990F0}" id="{3A2BD6C7-F9BE-D6BA-52E5-C8624B9B73B3}">
    <xltc:text>Source: fictional demonstration assumption, Evidence Register F1. No benchmark is implied. Replace with mature unique-account cohort evidence or documented operating capacity.</xltc:text>
  </xltc:threadedComment>
  <xltc:threadedComment ref="D10" dT="2026-09-23T09:46:22.721" personId="{05018B51-33A8-49D5-86B7-44C2CD7990F0}" id="{4E2717A2-BFBD-7183-44D6-868E74104CE2}">
    <xltc:text>Source: fictional demonstration assumption, Evidence Register F1. No benchmark is implied. Replace with mature unique-account cohort evidence or documented operating capacity.</xltc:text>
  </xltc:threadedComment>
  <xltc:threadedComment ref="B11" dT="2026-09-23T09:46:22.721" personId="{05018B51-33A8-49D5-86B7-44C2CD7990F0}" id="{583E8CBF-7C7B-713D-4A00-A1E42B652CFC}">
    <xltc:text>Source: fictional demonstration assumption, Evidence Register F1. No benchmark is implied. Replace with mature unique-account cohort evidence or documented operating capacity.</xltc:text>
  </xltc:threadedComment>
  <xltc:threadedComment ref="C11" dT="2026-09-23T09:46:22.721" personId="{05018B51-33A8-49D5-86B7-44C2CD7990F0}" id="{03DC88D5-36C6-5084-5716-9A27C6262E93}">
    <xltc:text>Source: fictional demonstration assumption, Evidence Register F1. No benchmark is implied. Replace with mature unique-account cohort evidence or documented operating capacity.</xltc:text>
  </xltc:threadedComment>
  <xltc:threadedComment ref="D11" dT="2026-09-23T09:46:22.721" personId="{05018B51-33A8-49D5-86B7-44C2CD7990F0}" id="{88B3863D-58A4-4864-EC82-A2B4F2591605}">
    <xltc:text>Source: fictional demonstration assumption, Evidence Register F1. No benchmark is implied. Replace with mature unique-account cohort evidence or documented operating capacity.</xltc:text>
  </xltc:threadedComment>
  <xltc:threadedComment ref="B12" dT="2026-09-23T09:46:22.721" personId="{05018B51-33A8-49D5-86B7-44C2CD7990F0}" id="{C3283C1F-C1FB-7E4A-6655-549828A3037C}">
    <xltc:text>Source: fictional demonstration assumption, Evidence Register F1. No benchmark is implied. Replace with mature unique-account cohort evidence or documented operating capacity.</xltc:text>
  </xltc:threadedComment>
  <xltc:threadedComment ref="C12" dT="2026-09-23T09:46:22.722" personId="{05018B51-33A8-49D5-86B7-44C2CD7990F0}" id="{11363114-29CA-BFFB-DA61-BE8CC7553489}">
    <xltc:text>Source: fictional demonstration assumption, Evidence Register F1. No benchmark is implied. Replace with mature unique-account cohort evidence or documented operating capacity.</xltc:text>
  </xltc:threadedComment>
  <xltc:threadedComment ref="D12" dT="2026-09-23T09:46:22.722" personId="{05018B51-33A8-49D5-86B7-44C2CD7990F0}" id="{E1741227-496D-076F-BEA8-C8EAAD0C50E7}">
    <xltc:text>Source: fictional demonstration assumption, Evidence Register F1. No benchmark is implied. Replace with mature unique-account cohort evidence or documented operating capacity.</xltc:text>
  </xltc:threadedComment>
  <xltc:threadedComment ref="B13" dT="2026-09-23T09:46:22.722" personId="{05018B51-33A8-49D5-86B7-44C2CD7990F0}" id="{976448BA-26A0-0293-1B3A-4CD5DAFC8CD2}">
    <xltc:text>Source: fictional demonstration assumption, Evidence Register F1. No benchmark is implied. Replace with mature unique-account cohort evidence or documented operating capacity.</xltc:text>
  </xltc:threadedComment>
  <xltc:threadedComment ref="C13" dT="2026-09-23T09:46:22.722" personId="{05018B51-33A8-49D5-86B7-44C2CD7990F0}" id="{BA4DDFC0-E919-BD0D-C6AB-649AFD6451AD}">
    <xltc:text>Source: fictional demonstration assumption, Evidence Register F1. No benchmark is implied. Replace with mature unique-account cohort evidence or documented operating capacity.</xltc:text>
  </xltc:threadedComment>
  <xltc:threadedComment ref="D13" dT="2026-09-23T09:46:22.722" personId="{05018B51-33A8-49D5-86B7-44C2CD7990F0}" id="{43109506-A44B-F12E-930A-AF553C6626C5}">
    <xltc:text>Source: fictional demonstration assumption, Evidence Register F1. No benchmark is implied. Replace with mature unique-account cohort evidence or documented operating capacity.</xltc:text>
  </xltc:threadedComment>
  <xltc:threadedComment ref="B14" dT="2026-09-23T09:46:22.722" personId="{05018B51-33A8-49D5-86B7-44C2CD7990F0}" id="{9A05EC54-5B52-79B8-1421-A8B7F4DA82C6}">
    <xltc:text>Source: fictional demonstration assumption, Evidence Register F1. No benchmark is implied. Replace with mature unique-account cohort evidence or documented operating capacity.</xltc:text>
  </xltc:threadedComment>
  <xltc:threadedComment ref="C14" dT="2026-09-23T09:46:22.722" personId="{05018B51-33A8-49D5-86B7-44C2CD7990F0}" id="{ECB2C840-30BC-AE14-70D0-241FD5B84271}">
    <xltc:text>Source: fictional demonstration assumption, Evidence Register F1. No benchmark is implied. Replace with mature unique-account cohort evidence or documented operating capacity.</xltc:text>
  </xltc:threadedComment>
  <xltc:threadedComment ref="D14" dT="2026-09-23T09:46:22.722" personId="{05018B51-33A8-49D5-86B7-44C2CD7990F0}" id="{B9743244-2846-1C56-597B-B6E0FEAB18AD}">
    <xltc:text>Source: fictional demonstration assumption, Evidence Register F1. No benchmark is implied. Replace with mature unique-account cohort evidence or documented operating capacity.</xltc:text>
  </xltc:threadedComment>
  <xltc:threadedComment ref="B15" dT="2026-09-23T09:46:22.722" personId="{05018B51-33A8-49D5-86B7-44C2CD7990F0}" id="{0ED907F0-481E-BF9F-B1E1-D4602D98C53F}">
    <xltc:text>Source: fictional demonstration assumption, Evidence Register F1. No benchmark is implied. Replace with mature unique-account cohort evidence or documented operating capacity.</xltc:text>
  </xltc:threadedComment>
  <xltc:threadedComment ref="C15" dT="2026-09-23T09:46:22.722" personId="{05018B51-33A8-49D5-86B7-44C2CD7990F0}" id="{45DBD405-DCE2-0643-3B3E-E3C774649049}">
    <xltc:text>Source: fictional demonstration assumption, Evidence Register F1. No benchmark is implied. Replace with mature unique-account cohort evidence or documented operating capacity.</xltc:text>
  </xltc:threadedComment>
  <xltc:threadedComment ref="D15" dT="2026-09-23T09:46:22.722" personId="{05018B51-33A8-49D5-86B7-44C2CD7990F0}" id="{F8489B0E-76A6-9D1B-7A79-65CE68F096C9}">
    <xltc:text>Source: fictional demonstration assumption, Evidence Register F1. No benchmark is implied. Replace with mature unique-account cohort evidence or documented operating capacity.</xltc:text>
  </xltc:threadedComment>
  <xltc:threadedComment ref="B16" dT="2026-09-23T09:46:22.722" personId="{05018B51-33A8-49D5-86B7-44C2CD7990F0}" id="{D0FED0ED-30A9-AF7C-AC55-4FE4237833DC}">
    <xltc:text>Source: fictional demonstration assumption, Evidence Register F1. No benchmark is implied. Replace with mature unique-account cohort evidence or documented operating capacity.</xltc:text>
  </xltc:threadedComment>
  <xltc:threadedComment ref="C16" dT="2026-09-23T09:46:22.722" personId="{05018B51-33A8-49D5-86B7-44C2CD7990F0}" id="{9965BC0C-7E74-F0E7-B23C-B25DF3DF029A}">
    <xltc:text>Source: fictional demonstration assumption, Evidence Register F1. No benchmark is implied. Replace with mature unique-account cohort evidence or documented operating capacity.</xltc:text>
  </xltc:threadedComment>
  <xltc:threadedComment ref="D16" dT="2026-09-23T09:46:22.722" personId="{05018B51-33A8-49D5-86B7-44C2CD7990F0}" id="{012D134D-7D9C-8A1D-6C15-0C179C8F320D}">
    <xltc:text>Source: fictional demonstration assumption, Evidence Register F1. No benchmark is implied. Replace with mature unique-account cohort evidence or documented operating capacity.</xltc:text>
  </xltc:threadedComment>
</xltc:ThreadedComments>
</file>

<file path=xl/threadedcomments/threadedcomment4.xml><?xml version="1.0" encoding="utf-8"?>
<xltc:ThreadedComments xmlns:xltc="http://schemas.microsoft.com/office/spreadsheetml/2018/threadedcomments">
  <xltc:threadedComment ref="B16" dT="2026-09-23T09:46:22.723" personId="{05018B51-33A8-49D5-86B7-44C2CD7990F0}" id="{317B2571-D630-4683-FCD3-532722498E5E}">
    <xltc:text>Source: explicit tool-design sensitivity setting, not empirical evidence or a recommended operating target. One-at-a-time changes are illustrative.</xltc:text>
  </xltc:threadedComment>
  <xltc:threadedComment ref="B17" dT="2026-09-23T09:46:22.723" personId="{05018B51-33A8-49D5-86B7-44C2CD7990F0}" id="{C16484C0-D822-F980-B92A-B5ED6B712838}">
    <xltc:text>Source: explicit tool-design sensitivity setting, not empirical evidence or a recommended operating target. One-at-a-time changes are illustrative.</xltc:text>
  </xltc:threadedComment>
  <xltc:threadedComment ref="B18" dT="2026-09-23T09:46:22.723" personId="{05018B51-33A8-49D5-86B7-44C2CD7990F0}" id="{8F04B844-6709-4572-EE1D-63C7081F3AFC}">
    <xltc:text>Source: explicit tool-design sensitivity setting, not empirical evidence or a recommended operating target. One-at-a-time changes are illustrative.</xltc:text>
  </xltc:threadedComment>
  <xltc:threadedComment ref="B19" dT="2026-09-23T09:46:22.723" personId="{05018B51-33A8-49D5-86B7-44C2CD7990F0}" id="{6564493D-59D9-ED9B-563D-E0F0E4F5980B}">
    <xltc:text>Source: explicit tool-design sensitivity setting, not empirical evidence or a recommended operating target. One-at-a-time changes are illustrative.</xltc:text>
  </xltc:threadedComment>
  <xltc:threadedComment ref="B20" dT="2026-09-23T09:46:22.723" personId="{05018B51-33A8-49D5-86B7-44C2CD7990F0}" id="{92E0C157-D9E3-C522-F604-0C1C53980CD3}">
    <xltc:text>Source: explicit tool-design sensitivity setting, not empirical evidence or a recommended operating target. One-at-a-time changes are illustrative.</xltc:text>
  </xltc:threadedComment>
</xltc:ThreadedComments>
</file>

<file path=xl/worksheets/_rels/sheet1.xml.rels>&#65279;<?xml version="1.0" encoding="utf-8"?><Relationships xmlns="http://schemas.openxmlformats.org/package/2006/relationships"><Relationship Type="http://schemas.openxmlformats.org/officeDocument/2006/relationships/comments" Target="/xl/comments1.xml" Id="R0e9e921a07bb4638" /><Relationship Type="http://schemas.openxmlformats.org/officeDocument/2006/relationships/vmlDrawing" Target="/xl/drawings/vmldrawing.vml" Id="Rae7447f6a3b24111" /><Relationship Type="http://schemas.microsoft.com/office/2017/10/relationships/threadedComment" Target="/xl/threadedcomments/threadedcomment.xml" Id="R1923d845e7ce4eab" /></Relationships>
</file>

<file path=xl/worksheets/_rels/sheet2.xml.rels>&#65279;<?xml version="1.0" encoding="utf-8"?><Relationships xmlns="http://schemas.openxmlformats.org/package/2006/relationships"><Relationship Type="http://schemas.openxmlformats.org/officeDocument/2006/relationships/comments" Target="/xl/comments2.xml" Id="R0178923817b2415a" /><Relationship Type="http://schemas.openxmlformats.org/officeDocument/2006/relationships/vmlDrawing" Target="/xl/drawings/vmldrawing2.vml" Id="R0046209ce25743dc" /><Relationship Type="http://schemas.microsoft.com/office/2017/10/relationships/threadedComment" Target="/xl/threadedcomments/threadedcomment2.xml" Id="Rd5bc216ea4144863" /></Relationships>
</file>

<file path=xl/worksheets/_rels/sheet3.xml.rels>&#65279;<?xml version="1.0" encoding="utf-8"?><Relationships xmlns="http://schemas.openxmlformats.org/package/2006/relationships"><Relationship Type="http://schemas.openxmlformats.org/officeDocument/2006/relationships/comments" Target="/xl/comments3.xml" Id="Rd02b8053fd6e4dec" /><Relationship Type="http://schemas.openxmlformats.org/officeDocument/2006/relationships/vmlDrawing" Target="/xl/drawings/vmldrawing3.vml" Id="Re2d80b4bec804096" /><Relationship Type="http://schemas.microsoft.com/office/2017/10/relationships/threadedComment" Target="/xl/threadedcomments/threadedcomment3.xml" Id="R8da6ae164d63437d" /></Relationships>
</file>

<file path=xl/worksheets/_rels/sheet4.xml.rels>&#65279;<?xml version="1.0" encoding="utf-8"?><Relationships xmlns="http://schemas.openxmlformats.org/package/2006/relationships"><Relationship Type="http://schemas.openxmlformats.org/officeDocument/2006/relationships/drawing" Target="/xl/drawings/drawing1.xml" Id="R1e881088c6b748f5" /></Relationships>
</file>

<file path=xl/worksheets/_rels/sheet6.xml.rels>&#65279;<?xml version="1.0" encoding="utf-8"?><Relationships xmlns="http://schemas.openxmlformats.org/package/2006/relationships"><Relationship Type="http://schemas.openxmlformats.org/officeDocument/2006/relationships/table" Target="/xl/tables/table1.xml" Id="Raf7d9f3b10584f13" /></Relationships>
</file>

<file path=xl/worksheets/_rels/sheet10.xml.rels>&#65279;<?xml version="1.0" encoding="utf-8"?><Relationships xmlns="http://schemas.openxmlformats.org/package/2006/relationships"><Relationship Type="http://schemas.openxmlformats.org/officeDocument/2006/relationships/comments" Target="/xl/comments4.xml" Id="Rac49c711f913445b" /><Relationship Type="http://schemas.openxmlformats.org/officeDocument/2006/relationships/vmlDrawing" Target="/xl/drawings/vmldrawing4.vml" Id="Rc39733444dbc4452" /><Relationship Type="http://schemas.microsoft.com/office/2017/10/relationships/threadedComment" Target="/xl/threadedcomments/threadedcomment4.xml" Id="Re73fd4ea4f1f47fd" /></Relationships>
</file>

<file path=xl/worksheets/sheet1.xml><?xml version="1.0" encoding="utf-8"?>
<x:worksheet xmlns:x="http://schemas.openxmlformats.org/spreadsheetml/2006/main">
  <x:sheetFormatPr defaultRowHeight="15"/>
  <x:cols>
    <x:col min="1" max="1" width="29" hidden="0" customWidth="1"/>
    <x:col min="2" max="2" width="19" hidden="0" customWidth="1"/>
    <x:col min="3" max="3" width="19" hidden="0" customWidth="1"/>
    <x:col min="4" max="4" width="15" hidden="0" customWidth="1"/>
    <x:col min="5" max="5" width="15" hidden="0" customWidth="1"/>
    <x:col min="6" max="6" width="15" hidden="0" customWidth="1"/>
    <x:col min="7" max="7" width="15" hidden="0" customWidth="1"/>
    <x:col min="8" max="8" width="15" hidden="0" customWidth="1"/>
  </x:cols>
  <x:sheetData>
    <x:row r="1" ht="25" customHeight="1">
      <x:c r="A1" s="7" t="str">
        <x:v>TAM → SAM → Reachable → Obtainable</x:v>
      </x:c>
      <x:c r="B1" s="7"/>
      <x:c r="C1" s="7"/>
      <x:c r="D1" s="7"/>
      <x:c r="E1" s="7"/>
      <x:c r="F1" s="7"/>
      <x:c r="G1" s="7"/>
      <x:c r="H1" s="7"/>
    </x:row>
    <x:row r="2" ht="25" customHeight="1">
      <x:c r="A2" s="7"/>
      <x:c r="B2" s="7"/>
      <x:c r="C2" s="7"/>
      <x:c r="D2" s="7"/>
      <x:c r="E2" s="7"/>
      <x:c r="F2" s="7"/>
      <x:c r="G2" s="7"/>
      <x:c r="H2" s="7"/>
    </x:row>
    <x:row r="3" ht="23" customHeight="1">
      <x:c r="A3" s="11" t="str">
        <x:v>LEADSCORER  |  TAM calculator + worksheet  |  v1.0.0  |  All prefilled market and funnel inputs are fictional.</x:v>
      </x:c>
      <x:c r="B3" s="11"/>
      <x:c r="C3" s="11"/>
      <x:c r="D3" s="11"/>
      <x:c r="E3" s="11"/>
      <x:c r="F3" s="11"/>
      <x:c r="G3" s="11"/>
      <x:c r="H3" s="11"/>
    </x:row>
    <x:row r="4" ht="23" customHeight="1">
      <x:c r="A4" s="11"/>
      <x:c r="B4" s="11"/>
      <x:c r="C4" s="11"/>
      <x:c r="D4" s="11"/>
      <x:c r="E4" s="11"/>
      <x:c r="F4" s="11"/>
      <x:c r="G4" s="11"/>
      <x:c r="H4" s="11"/>
    </x:row>
    <x:row r="5" ht="22" customHeight="1">
      <x:c r="A5" s="3"/>
      <x:c r="B5" s="3"/>
      <x:c r="C5" s="3"/>
      <x:c r="D5" s="3"/>
      <x:c r="E5" s="3"/>
      <x:c r="F5" s="3"/>
      <x:c r="G5" s="3"/>
      <x:c r="H5" s="3"/>
    </x:row>
    <x:row r="6" ht="42" customHeight="1">
      <x:c r="A6" s="15" t="str">
        <x:v>MODEL SETUP</x:v>
      </x:c>
      <x:c r="B6" s="15" t="str">
        <x:v>EDITABLE INPUT</x:v>
      </x:c>
      <x:c r="C6" s="15" t="str"/>
      <x:c r="D6" s="15" t="str">
        <x:v>WHAT THIS MEANS</x:v>
      </x:c>
      <x:c r="E6" s="15" t="str"/>
      <x:c r="F6" s="15" t="str"/>
      <x:c r="G6" s="15" t="str"/>
      <x:c r="H6" s="15" t="str"/>
    </x:row>
    <x:row r="7" ht="42" customHeight="1">
      <x:c r="A7" s="24" t="str">
        <x:v>Model name</x:v>
      </x:c>
      <x:c r="B7" s="20" t="str">
        <x:v>Illustrative B2B outbound market</x:v>
      </x:c>
      <x:c r="C7" s="20"/>
      <x:c r="D7" s="24" t="str">
        <x:v>Use one model per distinct offer and commercial situation.</x:v>
      </x:c>
      <x:c r="E7" s="24"/>
      <x:c r="F7" s="24"/>
      <x:c r="G7" s="24"/>
      <x:c r="H7" s="24"/>
    </x:row>
    <x:row r="8" ht="42" customHeight="1">
      <x:c r="A8" s="24" t="str">
        <x:v>Offer</x:v>
      </x:c>
      <x:c r="B8" s="20" t="str">
        <x:v>One focused B2B service</x:v>
      </x:c>
      <x:c r="C8" s="20"/>
      <x:c r="D8" s="24" t="str">
        <x:v>Customer spend on the offer, not your customers' total revenue.</x:v>
      </x:c>
      <x:c r="E8" s="24"/>
      <x:c r="F8" s="24"/>
      <x:c r="G8" s="24"/>
      <x:c r="H8" s="24"/>
    </x:row>
    <x:row r="9" ht="42" customHeight="1">
      <x:c r="A9" s="24" t="str">
        <x:v>Buying unit</x:v>
      </x:c>
      <x:c r="B9" s="20" t="str">
        <x:v>Independently purchasing company</x:v>
      </x:c>
      <x:c r="C9" s="20"/>
      <x:c r="D9" s="24" t="str">
        <x:v>Keep the same buying unit in TAM, SAM, reach and the sales funnel.</x:v>
      </x:c>
      <x:c r="E9" s="24"/>
      <x:c r="F9" s="24"/>
      <x:c r="G9" s="24"/>
      <x:c r="H9" s="24"/>
    </x:row>
    <x:row r="10" ht="42" customHeight="1">
      <x:c r="A10" s="24" t="str">
        <x:v>Reporting currency</x:v>
      </x:c>
      <x:c r="B10" s="20" t="str">
        <x:v>USD</x:v>
      </x:c>
      <x:c r="C10" s="20"/>
      <x:c r="D10" s="24" t="str">
        <x:v>All annual spend and market values use this currency. Changing the label does not convert amounts.</x:v>
      </x:c>
      <x:c r="E10" s="24"/>
      <x:c r="F10" s="24"/>
      <x:c r="G10" s="24"/>
      <x:c r="H10" s="24"/>
    </x:row>
    <x:row r="11" ht="42" customHeight="1">
      <x:c r="A11" s="24" t="str">
        <x:v>As-of date</x:v>
      </x:c>
      <x:c r="B11" s="26" t="n">
        <x:v>46288</x:v>
      </x:c>
      <x:c r="C11" s="20"/>
      <x:c r="D11" s="24" t="str">
        <x:v>Record the underlying data reference period separately in the Evidence Register.</x:v>
      </x:c>
      <x:c r="E11" s="24"/>
      <x:c r="F11" s="24"/>
      <x:c r="G11" s="24"/>
      <x:c r="H11" s="24"/>
    </x:row>
    <x:row r="12" ht="42" customHeight="1">
      <x:c r="A12" s="24" t="str">
        <x:v>Horizon, months</x:v>
      </x:c>
      <x:c r="B12" s="20" t="n">
        <x:v>12</x:v>
      </x:c>
      <x:c r="C12" s="20"/>
      <x:c r="D12" s="24" t="str">
        <x:v>Whole months, 1–60. TAM and SAM stay annual regardless of the acquisition horizon.</x:v>
      </x:c>
      <x:c r="E12" s="24"/>
      <x:c r="F12" s="24"/>
      <x:c r="G12" s="24"/>
      <x:c r="H12" s="24"/>
    </x:row>
    <x:row r="13" ht="42" customHeight="1">
      <x:c r="A13" s="24" t="str">
        <x:v>Geographic scope</x:v>
      </x:c>
      <x:c r="B13" s="20" t="str">
        <x:v>Fictional multi-market scope</x:v>
      </x:c>
      <x:c r="C13" s="20"/>
      <x:c r="D13" s="24" t="str">
        <x:v>Specify whether location means headquarters, buying entity, service location or another boundary.</x:v>
      </x:c>
      <x:c r="E13" s="24"/>
      <x:c r="F13" s="24"/>
      <x:c r="G13" s="24"/>
      <x:c r="H13" s="24"/>
    </x:row>
    <x:row r="14" ht="42" customHeight="1">
      <x:c r="A14" s="24" t="str">
        <x:v>Data status</x:v>
      </x:c>
      <x:c r="B14" s="20" t="str">
        <x:v>Illustrative example</x:v>
      </x:c>
      <x:c r="C14" s="20"/>
      <x:c r="D14" s="24" t="str">
        <x:v>User estimates are not independently verified. Replace every example input.</x:v>
      </x:c>
      <x:c r="E14" s="24"/>
      <x:c r="F14" s="24"/>
      <x:c r="G14" s="24"/>
      <x:c r="H14" s="24"/>
    </x:row>
    <x:row r="15" ht="42" customHeight="1">
      <x:c r="A15" s="24" t="str">
        <x:v>Market boundary</x:v>
      </x:c>
      <x:c r="B15" s="20" t="str">
        <x:v>One buying account in one segment</x:v>
      </x:c>
      <x:c r="C15" s="20"/>
      <x:c r="D15" s="24" t="str">
        <x:v>Build disjoint segments. Do not add overlapping industry, geography or database totals.</x:v>
      </x:c>
      <x:c r="E15" s="24"/>
      <x:c r="F15" s="24"/>
      <x:c r="G15" s="24"/>
      <x:c r="H15" s="24"/>
    </x:row>
    <x:row r="16" ht="42" customHeight="1">
      <x:c r="A16" s="24" t="str">
        <x:v>Owner / review date</x:v>
      </x:c>
      <x:c r="B16" s="20" t="str">
        <x:v>Assign before commercial use</x:v>
      </x:c>
      <x:c r="C16" s="20"/>
      <x:c r="D16" s="24" t="str">
        <x:v>Decide who verifies the assumptions and when the model will be refreshed.</x:v>
      </x:c>
      <x:c r="E16" s="24"/>
      <x:c r="F16" s="24"/>
      <x:c r="G16" s="24"/>
      <x:c r="H16" s="24"/>
    </x:row>
    <x:row r="17" ht="22" customHeight="1">
      <x:c r="A17" s="3"/>
      <x:c r="B17" s="3"/>
      <x:c r="C17" s="3"/>
      <x:c r="D17" s="3"/>
      <x:c r="E17" s="3"/>
      <x:c r="F17" s="3"/>
      <x:c r="G17" s="3"/>
      <x:c r="H17" s="3"/>
    </x:row>
    <x:row r="18" ht="24" customHeight="1">
      <x:c r="A18" s="30" t="str">
        <x:v>START: 1) Define the offer and buying unit. 2) Replace Market Segments inputs. 3) Replace all three Campaign Scenarios. 4) Inspect Dashboard, Sensitivity and Top-Down Check. 5) Document sources and validate a mature cohort.</x:v>
      </x:c>
      <x:c r="B18" s="30"/>
      <x:c r="C18" s="30"/>
      <x:c r="D18" s="30"/>
      <x:c r="E18" s="30"/>
      <x:c r="F18" s="30"/>
      <x:c r="G18" s="30"/>
      <x:c r="H18" s="30"/>
    </x:row>
    <x:row r="19" ht="24" customHeight="1">
      <x:c r="A19" s="30"/>
      <x:c r="B19" s="30"/>
      <x:c r="C19" s="30"/>
      <x:c r="D19" s="30"/>
      <x:c r="E19" s="30"/>
      <x:c r="F19" s="30"/>
      <x:c r="G19" s="30"/>
      <x:c r="H19" s="30"/>
    </x:row>
    <x:row r="20" ht="22" customHeight="1">
      <x:c r="A20" s="3"/>
      <x:c r="B20" s="3"/>
      <x:c r="C20" s="3"/>
      <x:c r="D20" s="3"/>
      <x:c r="E20" s="3"/>
      <x:c r="F20" s="3"/>
      <x:c r="G20" s="3"/>
      <x:c r="H20" s="3"/>
    </x:row>
    <x:row r="21" ht="24" customHeight="1">
      <x:c r="A21" s="30" t="str">
        <x:v>UNITS: Market values are annual potential customer spend on your offer. Modeled wins are expected new customers acquired through this outbound cohort. Their annualized value is not recognized revenue, cash, profit, total company SOM or guaranteed ARR.</x:v>
      </x:c>
      <x:c r="B21" s="30"/>
      <x:c r="C21" s="30"/>
      <x:c r="D21" s="30"/>
      <x:c r="E21" s="30"/>
      <x:c r="F21" s="30"/>
      <x:c r="G21" s="30"/>
      <x:c r="H21" s="30"/>
    </x:row>
    <x:row r="22" ht="24" customHeight="1">
      <x:c r="A22" s="30"/>
      <x:c r="B22" s="30"/>
      <x:c r="C22" s="30"/>
      <x:c r="D22" s="30"/>
      <x:c r="E22" s="30"/>
      <x:c r="F22" s="30"/>
      <x:c r="G22" s="30"/>
      <x:c r="H22" s="30"/>
    </x:row>
    <x:row r="23" ht="22" customHeight="1">
      <x:c r="A23" s="3"/>
      <x:c r="B23" s="3"/>
      <x:c r="C23" s="3"/>
      <x:c r="D23" s="3"/>
      <x:c r="E23" s="3"/>
      <x:c r="F23" s="3"/>
      <x:c r="G23" s="3"/>
      <x:c r="H23" s="3"/>
    </x:row>
    <x:row r="24" ht="24" customHeight="1">
      <x:c r="A24" s="30" t="str">
        <x:v>MODEL LIMITS: Static reachable-account pool; no automatic data collection, repeat acquisition, replenishment, churn, growth, opening pipeline or other channels. Shared conversion rates and pro-rata segment allocation are simplifying assumptions. Use separate runs for materially different cohorts.</x:v>
      </x:c>
      <x:c r="B24" s="30"/>
      <x:c r="C24" s="30"/>
      <x:c r="D24" s="30"/>
      <x:c r="E24" s="30"/>
      <x:c r="F24" s="30"/>
      <x:c r="G24" s="30"/>
      <x:c r="H24" s="30"/>
    </x:row>
    <x:row r="25" ht="24" customHeight="1">
      <x:c r="A25" s="30"/>
      <x:c r="B25" s="30"/>
      <x:c r="C25" s="30"/>
      <x:c r="D25" s="30"/>
      <x:c r="E25" s="30"/>
      <x:c r="F25" s="30"/>
      <x:c r="G25" s="30"/>
      <x:c r="H25" s="30"/>
    </x:row>
    <x:row r="26" ht="22" customHeight="1">
      <x:c r="A26" s="3"/>
      <x:c r="B26" s="3"/>
      <x:c r="C26" s="3"/>
      <x:c r="D26" s="3"/>
      <x:c r="E26" s="3"/>
      <x:c r="F26" s="3"/>
      <x:c r="G26" s="3"/>
      <x:c r="H26" s="3"/>
    </x:row>
    <x:row r="27" ht="24" customHeight="1">
      <x:c r="A27" s="30" t="str">
        <x:v>INPUTS: Blue text on pale yellow is editable. Black is a formula; green references another sheet. Blank does not mean zero. Calculations block incomplete or contradictory inputs. Workbook and browser edits do not synchronize.</x:v>
      </x:c>
      <x:c r="B27" s="30"/>
      <x:c r="C27" s="30"/>
      <x:c r="D27" s="30"/>
      <x:c r="E27" s="30"/>
      <x:c r="F27" s="30"/>
      <x:c r="G27" s="30"/>
      <x:c r="H27" s="30"/>
    </x:row>
    <x:row r="28" ht="24" customHeight="1">
      <x:c r="A28" s="30"/>
      <x:c r="B28" s="30"/>
      <x:c r="C28" s="30"/>
      <x:c r="D28" s="30"/>
      <x:c r="E28" s="30"/>
      <x:c r="F28" s="30"/>
      <x:c r="G28" s="30"/>
      <x:c r="H28" s="30"/>
    </x:row>
    <x:row r="29" ht="22" customHeight="1">
      <x:c r="A29" s="3"/>
      <x:c r="B29" s="3"/>
      <x:c r="C29" s="3"/>
      <x:c r="D29" s="3"/>
      <x:c r="E29" s="3"/>
      <x:c r="F29" s="3"/>
      <x:c r="G29" s="3"/>
      <x:c r="H29" s="3"/>
    </x:row>
    <x:row r="30" ht="24" customHeight="1">
      <x:c r="A30" s="30" t="str">
        <x:v>ACCOUNT AUDIT: This is a separate staging worksheet, not a census of your market. Counts do not feed Market Segments automatically. Resolve duplicate buying units, verify eligibility, then transfer reconciled counts intentionally.</x:v>
      </x:c>
      <x:c r="B30" s="30"/>
      <x:c r="C30" s="30"/>
      <x:c r="D30" s="30"/>
      <x:c r="E30" s="30"/>
      <x:c r="F30" s="30"/>
      <x:c r="G30" s="30"/>
      <x:c r="H30" s="30"/>
    </x:row>
    <x:row r="31" ht="24" customHeight="1">
      <x:c r="A31" s="30"/>
      <x:c r="B31" s="30"/>
      <x:c r="C31" s="30"/>
      <x:c r="D31" s="30"/>
      <x:c r="E31" s="30"/>
      <x:c r="F31" s="30"/>
      <x:c r="G31" s="30"/>
      <x:c r="H31" s="30"/>
    </x:row>
    <x:row r="32" ht="22" customHeight="1">
      <x:c r="A32" s="3"/>
      <x:c r="B32" s="3"/>
      <x:c r="C32" s="3"/>
      <x:c r="D32" s="3"/>
      <x:c r="E32" s="3"/>
      <x:c r="F32" s="3"/>
      <x:c r="G32" s="3"/>
      <x:c r="H32" s="3"/>
    </x:row>
    <x:row r="33" ht="22" customHeight="1">
      <x:c r="A33" s="3"/>
      <x:c r="B33" s="3"/>
      <x:c r="C33" s="3"/>
      <x:c r="D33" s="3"/>
      <x:c r="E33" s="3"/>
      <x:c r="F33" s="3"/>
      <x:c r="G33" s="3"/>
      <x:c r="H33" s="3"/>
    </x:row>
    <x:row r="34" ht="22" customHeight="1">
      <x:c r="A34" s="3" t="str">
        <x:v>MODEL FORMULA / EDITABLE-SCOPE CHECK</x:v>
      </x:c>
      <x:c r="B34" s="3"/>
      <x:c r="C34" s="3"/>
      <x:c r="D34" s="3"/>
      <x:c r="E34" s="3"/>
      <x:c r="F34" s="3"/>
      <x:c r="G34" s="3"/>
      <x:c r="H34" s="3"/>
    </x:row>
    <x:row r="35" ht="22" customHeight="1">
      <x:c r="A35" s="3" t="str">
        <x:v>Input validity</x:v>
      </x:c>
      <x:c r="B35" s="35" t="str">
        <x:f>IF(AND(ISNUMBER(B12),B12=INT(B12),B12&gt;=1,B12&lt;=60),"OK","ERROR: horizon")</x:f>
        <x:v>OK</x:v>
      </x:c>
      <x:c r="C35" s="3"/>
      <x:c r="D35" s="3"/>
      <x:c r="E35" s="3"/>
      <x:c r="F35" s="3"/>
      <x:c r="G35" s="3"/>
      <x:c r="H35" s="3"/>
    </x:row>
    <x:row r="36" ht="22" customHeight="1">
      <x:c r="A36" s="3"/>
      <x:c r="B36" s="3"/>
      <x:c r="C36" s="3"/>
      <x:c r="D36" s="3"/>
      <x:c r="E36" s="3"/>
      <x:c r="F36" s="3"/>
      <x:c r="G36" s="3"/>
      <x:c r="H36" s="3"/>
    </x:row>
    <x:row r="37" ht="22" customHeight="1">
      <x:c r="A37" s="24" t="str">
        <x:v>Research informs definitions and audit checks, not the example values. See Sources for official methodology and Evidence Register for the provenance of every number. No workbook output establishes demand, intent or authority.</x:v>
      </x:c>
      <x:c r="B37" s="24"/>
      <x:c r="C37" s="24"/>
      <x:c r="D37" s="24"/>
      <x:c r="E37" s="24"/>
      <x:c r="F37" s="24"/>
      <x:c r="G37" s="24"/>
      <x:c r="H37" s="24"/>
    </x:row>
    <x:row r="38" ht="22" customHeight="1">
      <x:c r="A38" s="24"/>
      <x:c r="B38" s="24"/>
      <x:c r="C38" s="24"/>
      <x:c r="D38" s="24"/>
      <x:c r="E38" s="24"/>
      <x:c r="F38" s="24"/>
      <x:c r="G38" s="24"/>
      <x:c r="H38" s="24"/>
    </x:row>
    <x:row r="39" ht="22" customHeight="1">
      <x:c r="A39" s="24"/>
      <x:c r="B39" s="24"/>
      <x:c r="C39" s="24"/>
      <x:c r="D39" s="24"/>
      <x:c r="E39" s="24"/>
      <x:c r="F39" s="24"/>
      <x:c r="G39" s="24"/>
      <x:c r="H39" s="24"/>
    </x:row>
    <x:row r="40" ht="22" customHeight="1">
      <x:c r="A40" s="3"/>
      <x:c r="B40" s="3"/>
      <x:c r="C40" s="3"/>
      <x:c r="D40" s="3"/>
      <x:c r="E40" s="3"/>
      <x:c r="F40" s="3"/>
      <x:c r="G40" s="3"/>
      <x:c r="H40" s="3"/>
    </x:row>
    <x:row r="41" ht="22" customHeight="1">
      <x:c r="A41" s="3"/>
      <x:c r="B41" s="3"/>
      <x:c r="C41" s="3"/>
      <x:c r="D41" s="3"/>
      <x:c r="E41" s="3"/>
      <x:c r="F41" s="3"/>
      <x:c r="G41" s="3"/>
      <x:c r="H41" s="3"/>
    </x:row>
    <x:row r="42" ht="22" customHeight="1">
      <x:c r="A42" s="3"/>
      <x:c r="B42" s="3"/>
      <x:c r="C42" s="3"/>
      <x:c r="D42" s="3"/>
      <x:c r="E42" s="3"/>
      <x:c r="F42" s="3"/>
      <x:c r="G42" s="3"/>
      <x:c r="H42" s="3"/>
    </x:row>
    <x:row r="43" ht="22" customHeight="1">
      <x:c r="A43" s="3"/>
      <x:c r="B43" s="3"/>
      <x:c r="C43" s="3"/>
      <x:c r="D43" s="3"/>
      <x:c r="E43" s="3"/>
      <x:c r="F43" s="3"/>
      <x:c r="G43" s="3"/>
      <x:c r="H43" s="3"/>
    </x:row>
    <x:row r="44" ht="22" customHeight="1">
      <x:c r="A44" s="3"/>
      <x:c r="B44" s="3"/>
      <x:c r="C44" s="3"/>
      <x:c r="D44" s="3"/>
      <x:c r="E44" s="3"/>
      <x:c r="F44" s="3"/>
      <x:c r="G44" s="3"/>
      <x:c r="H44" s="3"/>
    </x:row>
    <x:row r="45" ht="22" customHeight="1">
      <x:c r="A45" s="3"/>
      <x:c r="B45" s="3"/>
      <x:c r="C45" s="3"/>
      <x:c r="D45" s="3"/>
      <x:c r="E45" s="3"/>
      <x:c r="F45" s="3"/>
      <x:c r="G45" s="3"/>
      <x:c r="H45" s="3"/>
    </x:row>
    <x:row r="46" ht="22" customHeight="1">
      <x:c r="A46" s="3"/>
      <x:c r="B46" s="3"/>
      <x:c r="C46" s="3"/>
      <x:c r="D46" s="3"/>
      <x:c r="E46" s="3"/>
      <x:c r="F46" s="3"/>
      <x:c r="G46" s="3"/>
      <x:c r="H46" s="3"/>
    </x:row>
    <x:row r="47" ht="22" customHeight="1">
      <x:c r="A47" s="3"/>
      <x:c r="B47" s="3"/>
      <x:c r="C47" s="3"/>
      <x:c r="D47" s="3"/>
      <x:c r="E47" s="3"/>
      <x:c r="F47" s="3"/>
      <x:c r="G47" s="3"/>
      <x:c r="H47" s="3"/>
    </x:row>
    <x:row r="48" ht="22" customHeight="1">
      <x:c r="A48" s="3"/>
      <x:c r="B48" s="3"/>
      <x:c r="C48" s="3"/>
      <x:c r="D48" s="3"/>
      <x:c r="E48" s="3"/>
      <x:c r="F48" s="3"/>
      <x:c r="G48" s="3"/>
      <x:c r="H48" s="3"/>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B7:C7"/>
    <x:mergeCell ref="D7:H7"/>
    <x:mergeCell ref="B8:C8"/>
    <x:mergeCell ref="D8:H8"/>
    <x:mergeCell ref="B9:C9"/>
    <x:mergeCell ref="D9:H9"/>
    <x:mergeCell ref="B10:C10"/>
    <x:mergeCell ref="D10:H10"/>
    <x:mergeCell ref="B11:C11"/>
    <x:mergeCell ref="D11:H11"/>
    <x:mergeCell ref="B12:C12"/>
    <x:mergeCell ref="D12:H12"/>
    <x:mergeCell ref="B13:C13"/>
    <x:mergeCell ref="D13:H13"/>
    <x:mergeCell ref="B14:C14"/>
    <x:mergeCell ref="D14:H14"/>
    <x:mergeCell ref="B15:C15"/>
    <x:mergeCell ref="D15:H15"/>
    <x:mergeCell ref="B16:C16"/>
    <x:mergeCell ref="D16:H16"/>
    <x:mergeCell ref="A18:H19"/>
    <x:mergeCell ref="A21:H22"/>
    <x:mergeCell ref="A24:H25"/>
    <x:mergeCell ref="A27:H28"/>
    <x:mergeCell ref="A30:H31"/>
    <x:mergeCell ref="A34:H34"/>
    <x:mergeCell ref="B35:D35"/>
    <x:mergeCell ref="A37:H39"/>
  </x:mergeCells>
  <x:dataValidations count="2">
    <x:dataValidation type="list" sqref="B10">
      <x:formula1>"USD,INR,GBP,EUR,AED,CAD,AUD,CHF,SGD"</x:formula1>
    </x:dataValidation>
    <x:dataValidation type="list" sqref="B14">
      <x:formula1>"Illustrative example,User-supplied estimate,Observed and estimated inputs"</x:formula1>
    </x:dataValidation>
  </x:dataValidations>
  <x:pageMargins left="0.7" right="0.7" top="0.75" bottom="0.75" header="0.3" footer="0.3"/>
  <x:legacyDrawing xmlns:r="http://schemas.openxmlformats.org/officeDocument/2006/relationships" r:id="Rae7447f6a3b24111"/>
</x:worksheet>
</file>

<file path=xl/worksheets/sheet2.xml><?xml version="1.0" encoding="utf-8"?>
<x:worksheet xmlns:x="http://schemas.openxmlformats.org/spreadsheetml/2006/main">
  <x:sheetFormatPr defaultRowHeight="15"/>
  <x:cols>
    <x:col min="1" max="1" width="27" hidden="0" customWidth="1"/>
    <x:col min="2" max="2" width="15" hidden="0" customWidth="1"/>
    <x:col min="3" max="3" width="18" hidden="0" customWidth="1"/>
    <x:col min="4" max="4" width="15" hidden="0" customWidth="1"/>
    <x:col min="5" max="5" width="14" hidden="0" customWidth="1"/>
    <x:col min="6" max="6" width="15" hidden="0" customWidth="1"/>
    <x:col min="7" max="7" width="16" hidden="0" customWidth="1"/>
    <x:col min="8" max="8" width="16" hidden="0" customWidth="1"/>
    <x:col min="9" max="9" width="19" hidden="0" customWidth="1"/>
    <x:col min="10" max="10" width="19" hidden="0" customWidth="1"/>
    <x:col min="11" max="11" width="19" hidden="0" customWidth="1"/>
    <x:col min="12" max="12" width="25" hidden="0" customWidth="1"/>
    <x:col min="13" max="13" width="25" hidden="0" customWidth="1"/>
  </x:cols>
  <x:sheetData>
    <x:row r="1" ht="25" customHeight="1">
      <x:c r="A1" s="7" t="str">
        <x:v>01 / Build the market from buying accounts</x:v>
      </x:c>
      <x:c r="B1" s="7"/>
      <x:c r="C1" s="7"/>
      <x:c r="D1" s="7"/>
      <x:c r="E1" s="7"/>
      <x:c r="F1" s="7"/>
      <x:c r="G1" s="7"/>
      <x:c r="H1" s="7"/>
      <x:c r="I1" s="7"/>
      <x:c r="J1" s="7"/>
      <x:c r="K1" s="7"/>
      <x:c r="L1" s="7"/>
      <x:c r="M1" s="7"/>
    </x:row>
    <x:row r="2" ht="25" customHeight="1">
      <x:c r="A2" s="7"/>
      <x:c r="B2" s="7"/>
      <x:c r="C2" s="7"/>
      <x:c r="D2" s="7"/>
      <x:c r="E2" s="7"/>
      <x:c r="F2" s="7"/>
      <x:c r="G2" s="7"/>
      <x:c r="H2" s="7"/>
      <x:c r="I2" s="7"/>
      <x:c r="J2" s="7"/>
      <x:c r="K2" s="7"/>
      <x:c r="L2" s="7"/>
      <x:c r="M2" s="7"/>
    </x:row>
    <x:row r="3" ht="23" customHeight="1">
      <x:c r="A3" s="11" t="str">
        <x:v>Use up to 8 mutually exclusive segments. All counts refer to the same independently purchasing unit. Inputs in B:G are whole counts except annual spend in C.</x:v>
      </x:c>
      <x:c r="B3" s="11"/>
      <x:c r="C3" s="11"/>
      <x:c r="D3" s="11"/>
      <x:c r="E3" s="11"/>
      <x:c r="F3" s="11"/>
      <x:c r="G3" s="11"/>
      <x:c r="H3" s="11"/>
      <x:c r="I3" s="11"/>
      <x:c r="J3" s="11"/>
      <x:c r="K3" s="11"/>
      <x:c r="L3" s="11"/>
      <x:c r="M3" s="11"/>
    </x:row>
    <x:row r="4" ht="23" customHeight="1">
      <x:c r="A4" s="11"/>
      <x:c r="B4" s="11"/>
      <x:c r="C4" s="11"/>
      <x:c r="D4" s="11"/>
      <x:c r="E4" s="11"/>
      <x:c r="F4" s="11"/>
      <x:c r="G4" s="11"/>
      <x:c r="H4" s="11"/>
      <x:c r="I4" s="11"/>
      <x:c r="J4" s="11"/>
      <x:c r="K4" s="11"/>
      <x:c r="L4" s="11"/>
      <x:c r="M4" s="11"/>
    </x:row>
    <x:row r="5" ht="30" customHeight="1">
      <x:c r="A5" s="97" t="str">
        <x:f>"Currency: "&amp;'Start Here'!B10&amp;" | Inputs: "&amp;'Start Here'!B14&amp;" | Annual market potential; new-win value is annualized, not recognized revenue."</x:f>
        <x:v>Currency: USD | Inputs: Illustrative example | Annual market potential; new-win value is annualized, not recognized revenue.</x:v>
      </x:c>
      <x:c r="B5" s="97"/>
      <x:c r="C5" s="97"/>
      <x:c r="D5" s="97"/>
      <x:c r="E5" s="97"/>
      <x:c r="F5" s="97"/>
      <x:c r="G5" s="97"/>
      <x:c r="H5" s="97"/>
      <x:c r="I5" s="97"/>
      <x:c r="J5" s="97"/>
      <x:c r="K5" s="97"/>
      <x:c r="L5" s="97"/>
      <x:c r="M5" s="97"/>
    </x:row>
    <x:row r="6" ht="42" customHeight="1">
      <x:c r="A6" s="15" t="str">
        <x:v>SEGMENT</x:v>
      </x:c>
      <x:c r="B6" s="15" t="str">
        <x:v>TAM accounts</x:v>
      </x:c>
      <x:c r="C6" s="15" t="str">
        <x:v>Annual spend / account</x:v>
      </x:c>
      <x:c r="D6" s="15" t="str">
        <x:v>SAM accounts</x:v>
      </x:c>
      <x:c r="E6" s="15" t="str">
        <x:v>Existing in SAM</x:v>
      </x:c>
      <x:c r="F6" s="15" t="str">
        <x:v>Other excluded in SAM</x:v>
      </x:c>
      <x:c r="G6" s="15" t="str">
        <x:v>Reachable net-new</x:v>
      </x:c>
      <x:c r="H6" s="15" t="str">
        <x:v>Net-new SAM</x:v>
      </x:c>
      <x:c r="I6" s="15" t="str">
        <x:v>TAM annual value</x:v>
      </x:c>
      <x:c r="J6" s="15" t="str">
        <x:v>SAM annual value</x:v>
      </x:c>
      <x:c r="K6" s="15" t="str">
        <x:v>Reachable annual ceiling</x:v>
      </x:c>
      <x:c r="L6" s="15" t="str">
        <x:v>INPUT CHECK</x:v>
      </x:c>
      <x:c r="M6" s="15" t="str">
        <x:v>Evidence / source IDs</x:v>
      </x:c>
    </x:row>
    <x:row r="7" ht="37" customHeight="1">
      <x:c r="A7" s="20" t="str">
        <x:v>Focused B2B agencies</x:v>
      </x:c>
      <x:c r="B7" s="38" t="n">
        <x:v>10000</x:v>
      </x:c>
      <x:c r="C7" s="38" t="n">
        <x:v>24000</x:v>
      </x:c>
      <x:c r="D7" s="38" t="n">
        <x:v>2400</x:v>
      </x:c>
      <x:c r="E7" s="38" t="n">
        <x:v>40</x:v>
      </x:c>
      <x:c r="F7" s="38" t="n">
        <x:v>100</x:v>
      </x:c>
      <x:c r="G7" s="38" t="n">
        <x:v>1000</x:v>
      </x:c>
      <x:c r="H7" s="42" t="n">
        <x:f>IF(L7="OK",D7-E7-F7,"")</x:f>
        <x:v>2260</x:v>
      </x:c>
      <x:c r="I7" s="42" t="n">
        <x:f>IF(L7="OK",B7*C7,"")</x:f>
        <x:v>240000000</x:v>
      </x:c>
      <x:c r="J7" s="42" t="n">
        <x:f>IF(L7="OK",D7*C7,"")</x:f>
        <x:v>57600000</x:v>
      </x:c>
      <x:c r="K7" s="42" t="n">
        <x:f>IF(L7="OK",G7*C7,"")</x:f>
        <x:v>24000000</x:v>
      </x:c>
      <x:c r="L7" s="35" t="str">
        <x:f>IF(COUNTA(A7:G7)=0,"Unused",IF(A7="","ERROR: name",IF(COUNT(B7:G7)&lt;6,"ERROR: missing inputs",IF(OR(MIN(B7:G7)&lt;0,MAX(B7:G7)&gt;1000000000000,B7&lt;&gt;INT(B7),D7&lt;&gt;INT(D7),E7&lt;&gt;INT(E7),F7&lt;&gt;INT(F7),G7&lt;&gt;INT(G7)),"ERROR: numeric bounds",IF(AND(B7&gt;0,C7=0),"ERROR: annual spend",IF(D7&gt;B7,"ERROR: SAM &gt; TAM",IF(E7+F7&gt;D7,"ERROR: exclusions",IF(G7&gt;D7-E7-F7,"ERROR: reach &gt; pool","OK"))))))))</x:f>
        <x:v>OK</x:v>
      </x:c>
      <x:c r="M7" s="20" t="str">
        <x:v>E1 — fictional</x:v>
      </x:c>
    </x:row>
    <x:row r="8" ht="37" customHeight="1">
      <x:c r="A8" s="20" t="str">
        <x:v>B2B software firms</x:v>
      </x:c>
      <x:c r="B8" s="38" t="n">
        <x:v>6000</x:v>
      </x:c>
      <x:c r="C8" s="38" t="n">
        <x:v>36000</x:v>
      </x:c>
      <x:c r="D8" s="38" t="n">
        <x:v>1600</x:v>
      </x:c>
      <x:c r="E8" s="38" t="n">
        <x:v>30</x:v>
      </x:c>
      <x:c r="F8" s="38" t="n">
        <x:v>70</x:v>
      </x:c>
      <x:c r="G8" s="38" t="n">
        <x:v>700</x:v>
      </x:c>
      <x:c r="H8" s="42" t="n">
        <x:f>IF(L8="OK",D8-E8-F8,"")</x:f>
        <x:v>1500</x:v>
      </x:c>
      <x:c r="I8" s="42" t="n">
        <x:f>IF(L8="OK",B8*C8,"")</x:f>
        <x:v>216000000</x:v>
      </x:c>
      <x:c r="J8" s="42" t="n">
        <x:f>IF(L8="OK",D8*C8,"")</x:f>
        <x:v>57600000</x:v>
      </x:c>
      <x:c r="K8" s="42" t="n">
        <x:f>IF(L8="OK",G8*C8,"")</x:f>
        <x:v>25200000</x:v>
      </x:c>
      <x:c r="L8" s="35" t="str">
        <x:f>IF(COUNTA(A8:G8)=0,"Unused",IF(A8="","ERROR: name",IF(COUNT(B8:G8)&lt;6,"ERROR: missing inputs",IF(OR(MIN(B8:G8)&lt;0,MAX(B8:G8)&gt;1000000000000,B8&lt;&gt;INT(B8),D8&lt;&gt;INT(D8),E8&lt;&gt;INT(E8),F8&lt;&gt;INT(F8),G8&lt;&gt;INT(G8)),"ERROR: numeric bounds",IF(AND(B8&gt;0,C8=0),"ERROR: annual spend",IF(D8&gt;B8,"ERROR: SAM &gt; TAM",IF(E8+F8&gt;D8,"ERROR: exclusions",IF(G8&gt;D8-E8-F8,"ERROR: reach &gt; pool","OK"))))))))</x:f>
        <x:v>OK</x:v>
      </x:c>
      <x:c r="M8" s="20" t="str">
        <x:v>E2 — fictional</x:v>
      </x:c>
    </x:row>
    <x:row r="9" ht="37" customHeight="1">
      <x:c r="A9" s="20" t="str">
        <x:v>Specialist consultancies</x:v>
      </x:c>
      <x:c r="B9" s="38" t="n">
        <x:v>4000</x:v>
      </x:c>
      <x:c r="C9" s="38" t="n">
        <x:v>18000</x:v>
      </x:c>
      <x:c r="D9" s="38" t="n">
        <x:v>1000</x:v>
      </x:c>
      <x:c r="E9" s="38" t="n">
        <x:v>20</x:v>
      </x:c>
      <x:c r="F9" s="38" t="n">
        <x:v>40</x:v>
      </x:c>
      <x:c r="G9" s="38" t="n">
        <x:v>400</x:v>
      </x:c>
      <x:c r="H9" s="42" t="n">
        <x:f>IF(L9="OK",D9-E9-F9,"")</x:f>
        <x:v>940</x:v>
      </x:c>
      <x:c r="I9" s="42" t="n">
        <x:f>IF(L9="OK",B9*C9,"")</x:f>
        <x:v>72000000</x:v>
      </x:c>
      <x:c r="J9" s="42" t="n">
        <x:f>IF(L9="OK",D9*C9,"")</x:f>
        <x:v>18000000</x:v>
      </x:c>
      <x:c r="K9" s="42" t="n">
        <x:f>IF(L9="OK",G9*C9,"")</x:f>
        <x:v>7200000</x:v>
      </x:c>
      <x:c r="L9" s="35" t="str">
        <x:f>IF(COUNTA(A9:G9)=0,"Unused",IF(A9="","ERROR: name",IF(COUNT(B9:G9)&lt;6,"ERROR: missing inputs",IF(OR(MIN(B9:G9)&lt;0,MAX(B9:G9)&gt;1000000000000,B9&lt;&gt;INT(B9),D9&lt;&gt;INT(D9),E9&lt;&gt;INT(E9),F9&lt;&gt;INT(F9),G9&lt;&gt;INT(G9)),"ERROR: numeric bounds",IF(AND(B9&gt;0,C9=0),"ERROR: annual spend",IF(D9&gt;B9,"ERROR: SAM &gt; TAM",IF(E9+F9&gt;D9,"ERROR: exclusions",IF(G9&gt;D9-E9-F9,"ERROR: reach &gt; pool","OK"))))))))</x:f>
        <x:v>OK</x:v>
      </x:c>
      <x:c r="M9" s="20" t="str">
        <x:v>E3 — fictional</x:v>
      </x:c>
    </x:row>
    <x:row r="10" ht="37" customHeight="1">
      <x:c r="A10" s="20"/>
      <x:c r="B10" s="38"/>
      <x:c r="C10" s="38"/>
      <x:c r="D10" s="38"/>
      <x:c r="E10" s="38"/>
      <x:c r="F10" s="38"/>
      <x:c r="G10" s="38"/>
      <x:c r="H10" s="42" t="str">
        <x:f>IF(L10="OK",D10-E10-F10,"")</x:f>
      </x:c>
      <x:c r="I10" s="42" t="str">
        <x:f>IF(L10="OK",B10*C10,"")</x:f>
      </x:c>
      <x:c r="J10" s="42" t="str">
        <x:f>IF(L10="OK",D10*C10,"")</x:f>
      </x:c>
      <x:c r="K10" s="42" t="str">
        <x:f>IF(L10="OK",G10*C10,"")</x:f>
      </x:c>
      <x:c r="L10" s="35" t="str">
        <x:f>IF(COUNTA(A10:G10)=0,"Unused",IF(A10="","ERROR: name",IF(COUNT(B10:G10)&lt;6,"ERROR: missing inputs",IF(OR(MIN(B10:G10)&lt;0,MAX(B10:G10)&gt;1000000000000,B10&lt;&gt;INT(B10),D10&lt;&gt;INT(D10),E10&lt;&gt;INT(E10),F10&lt;&gt;INT(F10),G10&lt;&gt;INT(G10)),"ERROR: numeric bounds",IF(AND(B10&gt;0,C10=0),"ERROR: annual spend",IF(D10&gt;B10,"ERROR: SAM &gt; TAM",IF(E10+F10&gt;D10,"ERROR: exclusions",IF(G10&gt;D10-E10-F10,"ERROR: reach &gt; pool","OK"))))))))</x:f>
        <x:v>Unused</x:v>
      </x:c>
      <x:c r="M10" s="20"/>
    </x:row>
    <x:row r="11" ht="37" customHeight="1">
      <x:c r="A11" s="20"/>
      <x:c r="B11" s="38"/>
      <x:c r="C11" s="38"/>
      <x:c r="D11" s="38"/>
      <x:c r="E11" s="38"/>
      <x:c r="F11" s="38"/>
      <x:c r="G11" s="38"/>
      <x:c r="H11" s="42" t="str">
        <x:f>IF(L11="OK",D11-E11-F11,"")</x:f>
      </x:c>
      <x:c r="I11" s="42" t="str">
        <x:f>IF(L11="OK",B11*C11,"")</x:f>
      </x:c>
      <x:c r="J11" s="42" t="str">
        <x:f>IF(L11="OK",D11*C11,"")</x:f>
      </x:c>
      <x:c r="K11" s="42" t="str">
        <x:f>IF(L11="OK",G11*C11,"")</x:f>
      </x:c>
      <x:c r="L11" s="35" t="str">
        <x:f>IF(COUNTA(A11:G11)=0,"Unused",IF(A11="","ERROR: name",IF(COUNT(B11:G11)&lt;6,"ERROR: missing inputs",IF(OR(MIN(B11:G11)&lt;0,MAX(B11:G11)&gt;1000000000000,B11&lt;&gt;INT(B11),D11&lt;&gt;INT(D11),E11&lt;&gt;INT(E11),F11&lt;&gt;INT(F11),G11&lt;&gt;INT(G11)),"ERROR: numeric bounds",IF(AND(B11&gt;0,C11=0),"ERROR: annual spend",IF(D11&gt;B11,"ERROR: SAM &gt; TAM",IF(E11+F11&gt;D11,"ERROR: exclusions",IF(G11&gt;D11-E11-F11,"ERROR: reach &gt; pool","OK"))))))))</x:f>
        <x:v>Unused</x:v>
      </x:c>
      <x:c r="M11" s="20"/>
    </x:row>
    <x:row r="12" ht="37" customHeight="1">
      <x:c r="A12" s="20"/>
      <x:c r="B12" s="38"/>
      <x:c r="C12" s="38"/>
      <x:c r="D12" s="38"/>
      <x:c r="E12" s="38"/>
      <x:c r="F12" s="38"/>
      <x:c r="G12" s="38"/>
      <x:c r="H12" s="42" t="str">
        <x:f>IF(L12="OK",D12-E12-F12,"")</x:f>
      </x:c>
      <x:c r="I12" s="42" t="str">
        <x:f>IF(L12="OK",B12*C12,"")</x:f>
      </x:c>
      <x:c r="J12" s="42" t="str">
        <x:f>IF(L12="OK",D12*C12,"")</x:f>
      </x:c>
      <x:c r="K12" s="42" t="str">
        <x:f>IF(L12="OK",G12*C12,"")</x:f>
      </x:c>
      <x:c r="L12" s="35" t="str">
        <x:f>IF(COUNTA(A12:G12)=0,"Unused",IF(A12="","ERROR: name",IF(COUNT(B12:G12)&lt;6,"ERROR: missing inputs",IF(OR(MIN(B12:G12)&lt;0,MAX(B12:G12)&gt;1000000000000,B12&lt;&gt;INT(B12),D12&lt;&gt;INT(D12),E12&lt;&gt;INT(E12),F12&lt;&gt;INT(F12),G12&lt;&gt;INT(G12)),"ERROR: numeric bounds",IF(AND(B12&gt;0,C12=0),"ERROR: annual spend",IF(D12&gt;B12,"ERROR: SAM &gt; TAM",IF(E12+F12&gt;D12,"ERROR: exclusions",IF(G12&gt;D12-E12-F12,"ERROR: reach &gt; pool","OK"))))))))</x:f>
        <x:v>Unused</x:v>
      </x:c>
      <x:c r="M12" s="20"/>
    </x:row>
    <x:row r="13" ht="37" customHeight="1">
      <x:c r="A13" s="20"/>
      <x:c r="B13" s="38"/>
      <x:c r="C13" s="38"/>
      <x:c r="D13" s="38"/>
      <x:c r="E13" s="38"/>
      <x:c r="F13" s="38"/>
      <x:c r="G13" s="38"/>
      <x:c r="H13" s="42" t="str">
        <x:f>IF(L13="OK",D13-E13-F13,"")</x:f>
      </x:c>
      <x:c r="I13" s="42" t="str">
        <x:f>IF(L13="OK",B13*C13,"")</x:f>
      </x:c>
      <x:c r="J13" s="42" t="str">
        <x:f>IF(L13="OK",D13*C13,"")</x:f>
      </x:c>
      <x:c r="K13" s="42" t="str">
        <x:f>IF(L13="OK",G13*C13,"")</x:f>
      </x:c>
      <x:c r="L13" s="35" t="str">
        <x:f>IF(COUNTA(A13:G13)=0,"Unused",IF(A13="","ERROR: name",IF(COUNT(B13:G13)&lt;6,"ERROR: missing inputs",IF(OR(MIN(B13:G13)&lt;0,MAX(B13:G13)&gt;1000000000000,B13&lt;&gt;INT(B13),D13&lt;&gt;INT(D13),E13&lt;&gt;INT(E13),F13&lt;&gt;INT(F13),G13&lt;&gt;INT(G13)),"ERROR: numeric bounds",IF(AND(B13&gt;0,C13=0),"ERROR: annual spend",IF(D13&gt;B13,"ERROR: SAM &gt; TAM",IF(E13+F13&gt;D13,"ERROR: exclusions",IF(G13&gt;D13-E13-F13,"ERROR: reach &gt; pool","OK"))))))))</x:f>
        <x:v>Unused</x:v>
      </x:c>
      <x:c r="M13" s="20"/>
    </x:row>
    <x:row r="14" ht="37" customHeight="1">
      <x:c r="A14" s="20"/>
      <x:c r="B14" s="38"/>
      <x:c r="C14" s="38"/>
      <x:c r="D14" s="38"/>
      <x:c r="E14" s="38"/>
      <x:c r="F14" s="38"/>
      <x:c r="G14" s="38"/>
      <x:c r="H14" s="42" t="str">
        <x:f>IF(L14="OK",D14-E14-F14,"")</x:f>
      </x:c>
      <x:c r="I14" s="42" t="str">
        <x:f>IF(L14="OK",B14*C14,"")</x:f>
      </x:c>
      <x:c r="J14" s="42" t="str">
        <x:f>IF(L14="OK",D14*C14,"")</x:f>
      </x:c>
      <x:c r="K14" s="42" t="str">
        <x:f>IF(L14="OK",G14*C14,"")</x:f>
      </x:c>
      <x:c r="L14" s="35" t="str">
        <x:f>IF(COUNTA(A14:G14)=0,"Unused",IF(A14="","ERROR: name",IF(COUNT(B14:G14)&lt;6,"ERROR: missing inputs",IF(OR(MIN(B14:G14)&lt;0,MAX(B14:G14)&gt;1000000000000,B14&lt;&gt;INT(B14),D14&lt;&gt;INT(D14),E14&lt;&gt;INT(E14),F14&lt;&gt;INT(F14),G14&lt;&gt;INT(G14)),"ERROR: numeric bounds",IF(AND(B14&gt;0,C14=0),"ERROR: annual spend",IF(D14&gt;B14,"ERROR: SAM &gt; TAM",IF(E14+F14&gt;D14,"ERROR: exclusions",IF(G14&gt;D14-E14-F14,"ERROR: reach &gt; pool","OK"))))))))</x:f>
        <x:v>Unused</x:v>
      </x:c>
      <x:c r="M14" s="20"/>
    </x:row>
    <x:row r="15" ht="22" customHeight="1">
      <x:c r="A15" s="3"/>
      <x:c r="B15" s="39"/>
      <x:c r="C15" s="39"/>
      <x:c r="D15" s="39"/>
      <x:c r="E15" s="39"/>
      <x:c r="F15" s="39"/>
      <x:c r="G15" s="39"/>
      <x:c r="H15" s="39"/>
      <x:c r="I15" s="39"/>
      <x:c r="J15" s="39"/>
      <x:c r="K15" s="39"/>
      <x:c r="L15" s="3"/>
      <x:c r="M15" s="3"/>
    </x:row>
    <x:row r="16" ht="22" customHeight="1">
      <x:c r="A16" s="3"/>
      <x:c r="B16" s="39"/>
      <x:c r="C16" s="39"/>
      <x:c r="D16" s="39"/>
      <x:c r="E16" s="39"/>
      <x:c r="F16" s="39"/>
      <x:c r="G16" s="39"/>
      <x:c r="H16" s="39"/>
      <x:c r="I16" s="39"/>
      <x:c r="J16" s="39"/>
      <x:c r="K16" s="39"/>
      <x:c r="L16" s="3"/>
      <x:c r="M16" s="3"/>
    </x:row>
    <x:row r="17" ht="37" customHeight="1">
      <x:c r="A17" s="47" t="str">
        <x:v>VALIDATED INPUT TOTALS</x:v>
      </x:c>
      <x:c r="B17" s="48" t="n">
        <x:f>IF($L$17="OK",SUM(B7:B14),"")</x:f>
        <x:v>20000</x:v>
      </x:c>
      <x:c r="C17" s="48"/>
      <x:c r="D17" s="48" t="n">
        <x:f>IF($L$17="OK",SUM(D7:D14),"")</x:f>
        <x:v>5000</x:v>
      </x:c>
      <x:c r="E17" s="48" t="n">
        <x:f>IF($L$17="OK",SUM(E7:E14),"")</x:f>
        <x:v>90</x:v>
      </x:c>
      <x:c r="F17" s="48" t="n">
        <x:f>IF($L$17="OK",SUM(F7:F14),"")</x:f>
        <x:v>210</x:v>
      </x:c>
      <x:c r="G17" s="48" t="n">
        <x:f>IF($L$17="OK",SUM(G7:G14),"")</x:f>
        <x:v>2100</x:v>
      </x:c>
      <x:c r="H17" s="48" t="n">
        <x:f>IF($L$17="OK",SUM(H7:H14),"")</x:f>
        <x:v>4700</x:v>
      </x:c>
      <x:c r="I17" s="48" t="n">
        <x:f>IF($L$17="OK",SUM(I7:I14),"")</x:f>
        <x:v>528000000</x:v>
      </x:c>
      <x:c r="J17" s="48" t="n">
        <x:f>IF($L$17="OK",SUM(J7:J14),"")</x:f>
        <x:v>133200000</x:v>
      </x:c>
      <x:c r="K17" s="48" t="n">
        <x:f>IF($L$17="OK",SUM(K7:K14),"")</x:f>
        <x:v>56400000</x:v>
      </x:c>
      <x:c r="L17" s="47" t="str">
        <x:f>IF(OR(LEFT(L7,5)="ERROR",LEFT(L8,5)="ERROR",LEFT(L9,5)="ERROR",LEFT(L10,5)="ERROR",LEFT(L11,5)="ERROR",LEFT(L12,5)="ERROR",LEFT(L13,5)="ERROR",LEFT(L14,5)="ERROR"),"ERROR: fix rows",IF(AND(L7="Unused",L8="Unused",L9="Unused",L10="Unused",L11="Unused",L12="Unused",L13="Unused",L14="Unused"),"ERROR: no segments","OK"))</x:f>
        <x:v>OK</x:v>
      </x:c>
      <x:c r="M17" s="47"/>
    </x:row>
    <x:row r="18" ht="22" customHeight="1">
      <x:c r="A18" s="3"/>
      <x:c r="B18" s="39"/>
      <x:c r="C18" s="39"/>
      <x:c r="D18" s="39"/>
      <x:c r="E18" s="39"/>
      <x:c r="F18" s="39"/>
      <x:c r="G18" s="39"/>
      <x:c r="H18" s="39"/>
      <x:c r="I18" s="39"/>
      <x:c r="J18" s="39"/>
      <x:c r="K18" s="39"/>
      <x:c r="L18" s="3"/>
      <x:c r="M18" s="3"/>
    </x:row>
    <x:row r="19" ht="22" customHeight="1">
      <x:c r="A19" s="3" t="str">
        <x:v>Reach-weighted annual spend</x:v>
      </x:c>
      <x:c r="B19" s="3"/>
      <x:c r="C19" s="3"/>
      <x:c r="D19" s="42" t="n">
        <x:f>IF(L17&lt;&gt;"OK","",IF(G17=0,0,K17/G17))</x:f>
        <x:v>26857.14285714286</x:v>
      </x:c>
      <x:c r="E19" s="3"/>
      <x:c r="F19" s="3"/>
      <x:c r="G19" s="3"/>
      <x:c r="H19" s="3"/>
      <x:c r="I19" s="3"/>
      <x:c r="J19" s="3"/>
      <x:c r="K19" s="3"/>
      <x:c r="L19" s="3"/>
      <x:c r="M19" s="3"/>
    </x:row>
    <x:row r="20" ht="22" customHeight="1">
      <x:c r="A20" s="3"/>
      <x:c r="B20" s="3"/>
      <x:c r="C20" s="3"/>
      <x:c r="D20" s="3"/>
      <x:c r="E20" s="3"/>
      <x:c r="F20" s="3"/>
      <x:c r="G20" s="3"/>
      <x:c r="H20" s="3"/>
      <x:c r="I20" s="3"/>
      <x:c r="J20" s="3"/>
      <x:c r="K20" s="3"/>
      <x:c r="L20" s="3"/>
      <x:c r="M20" s="3"/>
    </x:row>
    <x:row r="21" ht="22" customHeight="1">
      <x:c r="A21" s="3"/>
      <x:c r="B21" s="3"/>
      <x:c r="C21" s="3"/>
      <x:c r="D21" s="3"/>
      <x:c r="E21" s="3"/>
      <x:c r="F21" s="3"/>
      <x:c r="G21" s="3"/>
      <x:c r="H21" s="3"/>
      <x:c r="I21" s="3"/>
      <x:c r="J21" s="3"/>
      <x:c r="K21" s="3"/>
      <x:c r="L21" s="3"/>
      <x:c r="M21" s="3"/>
    </x:row>
    <x:row r="22" ht="24" customHeight="1">
      <x:c r="A22" s="30" t="str">
        <x:v>TAM = Σ(TAM accounts × annual spend). SAM = Σ(SAM accounts × annual spend). Net-new SAM = SAM accounts − existing accounts − other mutually exclusive exclusions. Reachable accounts must fit within net-new SAM.</x:v>
      </x:c>
      <x:c r="B22" s="30"/>
      <x:c r="C22" s="30"/>
      <x:c r="D22" s="30"/>
      <x:c r="E22" s="30"/>
      <x:c r="F22" s="30"/>
      <x:c r="G22" s="30"/>
      <x:c r="H22" s="30"/>
      <x:c r="I22" s="30"/>
      <x:c r="J22" s="30"/>
      <x:c r="K22" s="30"/>
      <x:c r="L22" s="30"/>
      <x:c r="M22" s="30"/>
    </x:row>
    <x:row r="23" ht="24" customHeight="1">
      <x:c r="A23" s="30"/>
      <x:c r="B23" s="30"/>
      <x:c r="C23" s="30"/>
      <x:c r="D23" s="30"/>
      <x:c r="E23" s="30"/>
      <x:c r="F23" s="30"/>
      <x:c r="G23" s="30"/>
      <x:c r="H23" s="30"/>
      <x:c r="I23" s="30"/>
      <x:c r="J23" s="30"/>
      <x:c r="K23" s="30"/>
      <x:c r="L23" s="30"/>
      <x:c r="M23" s="30"/>
    </x:row>
    <x:row r="24" ht="22" customHeight="1">
      <x:c r="A24" s="3"/>
      <x:c r="B24" s="3"/>
      <x:c r="C24" s="3"/>
      <x:c r="D24" s="3"/>
      <x:c r="E24" s="3"/>
      <x:c r="F24" s="3"/>
      <x:c r="G24" s="3"/>
      <x:c r="H24" s="3"/>
      <x:c r="I24" s="3"/>
      <x:c r="J24" s="3"/>
      <x:c r="K24" s="3"/>
      <x:c r="L24" s="3"/>
      <x:c r="M24" s="3"/>
    </x:row>
    <x:row r="25" ht="24" customHeight="1">
      <x:c r="A25" s="30" t="str">
        <x:v>Reachable means deduplicated, named net-new buying accounts with a workable outreach route, after your eligibility and suppression review. It does not mean reached, interested, qualified or buying. Email contacts are not buying accounts.</x:v>
      </x:c>
      <x:c r="B25" s="30"/>
      <x:c r="C25" s="30"/>
      <x:c r="D25" s="30"/>
      <x:c r="E25" s="30"/>
      <x:c r="F25" s="30"/>
      <x:c r="G25" s="30"/>
      <x:c r="H25" s="30"/>
      <x:c r="I25" s="30"/>
      <x:c r="J25" s="30"/>
      <x:c r="K25" s="30"/>
      <x:c r="L25" s="30"/>
      <x:c r="M25" s="30"/>
    </x:row>
    <x:row r="26" ht="24" customHeight="1">
      <x:c r="A26" s="30"/>
      <x:c r="B26" s="30"/>
      <x:c r="C26" s="30"/>
      <x:c r="D26" s="30"/>
      <x:c r="E26" s="30"/>
      <x:c r="F26" s="30"/>
      <x:c r="G26" s="30"/>
      <x:c r="H26" s="30"/>
      <x:c r="I26" s="30"/>
      <x:c r="J26" s="30"/>
      <x:c r="K26" s="30"/>
      <x:c r="L26" s="30"/>
      <x:c r="M26" s="30"/>
    </x:row>
    <x:row r="27" ht="22" customHeight="1">
      <x:c r="A27" s="3"/>
      <x:c r="B27" s="3"/>
      <x:c r="C27" s="3"/>
      <x:c r="D27" s="3"/>
      <x:c r="E27" s="3"/>
      <x:c r="F27" s="3"/>
      <x:c r="G27" s="3"/>
      <x:c r="H27" s="3"/>
      <x:c r="I27" s="3"/>
      <x:c r="J27" s="3"/>
      <x:c r="K27" s="3"/>
      <x:c r="L27" s="3"/>
      <x:c r="M27" s="3"/>
    </x:row>
    <x:row r="28" ht="24" customHeight="1">
      <x:c r="A28" s="30" t="str">
        <x:v>The same company must not appear in multiple included segments. These formulas validate numeric relationships but cannot verify the truth of your data or resolve overlap across external data sources.</x:v>
      </x:c>
      <x:c r="B28" s="30"/>
      <x:c r="C28" s="30"/>
      <x:c r="D28" s="30"/>
      <x:c r="E28" s="30"/>
      <x:c r="F28" s="30"/>
      <x:c r="G28" s="30"/>
      <x:c r="H28" s="30"/>
      <x:c r="I28" s="30"/>
      <x:c r="J28" s="30"/>
      <x:c r="K28" s="30"/>
      <x:c r="L28" s="30"/>
      <x:c r="M28" s="30"/>
    </x:row>
    <x:row r="29" ht="24" customHeight="1">
      <x:c r="A29" s="30"/>
      <x:c r="B29" s="30"/>
      <x:c r="C29" s="30"/>
      <x:c r="D29" s="30"/>
      <x:c r="E29" s="30"/>
      <x:c r="F29" s="30"/>
      <x:c r="G29" s="30"/>
      <x:c r="H29" s="30"/>
      <x:c r="I29" s="30"/>
      <x:c r="J29" s="30"/>
      <x:c r="K29" s="30"/>
      <x:c r="L29" s="30"/>
      <x:c r="M29" s="30"/>
    </x:row>
    <x:row r="30" ht="22" customHeight="1">
      <x:c r="A30" s="3"/>
      <x:c r="B30" s="3"/>
      <x:c r="C30" s="3"/>
      <x:c r="D30" s="3"/>
      <x:c r="E30" s="3"/>
      <x:c r="F30" s="3"/>
      <x:c r="G30" s="3"/>
      <x:c r="H30" s="3"/>
      <x:c r="I30" s="3"/>
      <x:c r="J30" s="3"/>
      <x:c r="K30" s="3"/>
      <x:c r="L30" s="3"/>
      <x:c r="M30" s="3"/>
    </x:row>
    <x:row r="31" ht="22" customHeight="1">
      <x:c r="A31" s="3"/>
      <x:c r="B31" s="3"/>
      <x:c r="C31" s="3"/>
      <x:c r="D31" s="3"/>
      <x:c r="E31" s="3"/>
      <x:c r="F31" s="3"/>
      <x:c r="G31" s="3"/>
      <x:c r="H31" s="3"/>
      <x:c r="I31" s="3"/>
      <x:c r="J31" s="3"/>
      <x:c r="K31" s="3"/>
      <x:c r="L31" s="3"/>
      <x:c r="M31" s="3"/>
    </x:row>
    <x:row r="32" ht="22" customHeight="1">
      <x:c r="A32" s="3"/>
      <x:c r="B32" s="3"/>
      <x:c r="C32" s="3"/>
      <x:c r="D32" s="3"/>
      <x:c r="E32" s="3"/>
      <x:c r="F32" s="3"/>
      <x:c r="G32" s="3"/>
      <x:c r="H32" s="3"/>
      <x:c r="I32" s="3"/>
      <x:c r="J32" s="3"/>
      <x:c r="K32" s="3"/>
      <x:c r="L32" s="3"/>
      <x:c r="M32" s="3"/>
    </x:row>
    <x:row r="33" ht="22" customHeight="1">
      <x:c r="A33" s="3"/>
      <x:c r="B33" s="3"/>
      <x:c r="C33" s="3"/>
      <x:c r="D33" s="3"/>
      <x:c r="E33" s="3"/>
      <x:c r="F33" s="3"/>
      <x:c r="G33" s="3"/>
      <x:c r="H33" s="3"/>
      <x:c r="I33" s="3"/>
      <x:c r="J33" s="3"/>
      <x:c r="K33" s="3"/>
      <x:c r="L33" s="3"/>
      <x:c r="M33" s="3"/>
    </x:row>
    <x:row r="34" ht="22" customHeight="1">
      <x:c r="A34" s="3"/>
      <x:c r="B34" s="3"/>
      <x:c r="C34" s="3"/>
      <x:c r="D34" s="3"/>
      <x:c r="E34" s="3"/>
      <x:c r="F34" s="3"/>
      <x:c r="G34" s="3"/>
      <x:c r="H34" s="3"/>
      <x:c r="I34" s="3"/>
      <x:c r="J34" s="3"/>
      <x:c r="K34" s="3"/>
      <x:c r="L34" s="3"/>
      <x:c r="M34" s="3"/>
    </x:row>
    <x:row r="35" ht="22" customHeight="1">
      <x:c r="A35" s="3"/>
      <x:c r="B35" s="3"/>
      <x:c r="C35" s="3"/>
      <x:c r="D35" s="3"/>
      <x:c r="E35" s="3"/>
      <x:c r="F35" s="3"/>
      <x:c r="G35" s="3"/>
      <x:c r="H35" s="3"/>
      <x:c r="I35" s="3"/>
      <x:c r="J35" s="3"/>
      <x:c r="K35" s="3"/>
      <x:c r="L35" s="3"/>
      <x:c r="M35" s="3"/>
    </x:row>
    <x:row r="36" ht="22" customHeight="1">
      <x:c r="A36" s="3"/>
      <x:c r="B36" s="3"/>
      <x:c r="C36" s="3"/>
      <x:c r="D36" s="3"/>
      <x:c r="E36" s="3"/>
      <x:c r="F36" s="3"/>
      <x:c r="G36" s="3"/>
      <x:c r="H36" s="3"/>
      <x:c r="I36" s="3"/>
      <x:c r="J36" s="3"/>
      <x:c r="K36" s="3"/>
      <x:c r="L36" s="3"/>
      <x:c r="M36" s="3"/>
    </x:row>
    <x:row r="37" ht="22" customHeight="1">
      <x:c r="A37" s="3"/>
      <x:c r="B37" s="3"/>
      <x:c r="C37" s="3"/>
      <x:c r="D37" s="3"/>
      <x:c r="E37" s="3"/>
      <x:c r="F37" s="3"/>
      <x:c r="G37" s="3"/>
      <x:c r="H37" s="3"/>
      <x:c r="I37" s="3"/>
      <x:c r="J37" s="3"/>
      <x:c r="K37" s="3"/>
      <x:c r="L37" s="3"/>
      <x:c r="M37" s="3"/>
    </x:row>
    <x:row r="38" ht="22" customHeight="1">
      <x:c r="A38" s="3"/>
      <x:c r="B38" s="3"/>
      <x:c r="C38" s="3"/>
      <x:c r="D38" s="3"/>
      <x:c r="E38" s="3"/>
      <x:c r="F38" s="3"/>
      <x:c r="G38" s="3"/>
      <x:c r="H38" s="3"/>
      <x:c r="I38" s="3"/>
      <x:c r="J38" s="3"/>
      <x:c r="K38" s="3"/>
      <x:c r="L38" s="3"/>
      <x:c r="M38" s="3"/>
    </x:row>
    <x:row r="39" ht="22" customHeight="1">
      <x:c r="A39" s="3"/>
      <x:c r="B39" s="3"/>
      <x:c r="C39" s="3"/>
      <x:c r="D39" s="3"/>
      <x:c r="E39" s="3"/>
      <x:c r="F39" s="3"/>
      <x:c r="G39" s="3"/>
      <x:c r="H39" s="3"/>
      <x:c r="I39" s="3"/>
      <x:c r="J39" s="3"/>
      <x:c r="K39" s="3"/>
      <x:c r="L39" s="3"/>
      <x:c r="M39" s="3"/>
    </x:row>
    <x:row r="40" ht="22" customHeight="1">
      <x:c r="A40" s="3"/>
      <x:c r="B40" s="3"/>
      <x:c r="C40" s="3"/>
      <x:c r="D40" s="3"/>
      <x:c r="E40" s="3"/>
      <x:c r="F40" s="3"/>
      <x:c r="G40" s="3"/>
      <x:c r="H40" s="3"/>
      <x:c r="I40" s="3"/>
      <x:c r="J40" s="3"/>
      <x:c r="K40" s="3"/>
      <x:c r="L40" s="3"/>
      <x:c r="M40" s="3"/>
    </x:row>
    <x:row r="41" ht="22" customHeight="1">
      <x:c r="A41" s="3"/>
      <x:c r="B41" s="3"/>
      <x:c r="C41" s="3"/>
      <x:c r="D41" s="3"/>
      <x:c r="E41" s="3"/>
      <x:c r="F41" s="3"/>
      <x:c r="G41" s="3"/>
      <x:c r="H41" s="3"/>
      <x:c r="I41" s="3"/>
      <x:c r="J41" s="3"/>
      <x:c r="K41" s="3"/>
      <x:c r="L41" s="3"/>
      <x:c r="M41" s="3"/>
    </x:row>
    <x:row r="42" ht="22" customHeight="1">
      <x:c r="A42" s="3"/>
      <x:c r="B42" s="3"/>
      <x:c r="C42" s="3"/>
      <x:c r="D42" s="3"/>
      <x:c r="E42" s="3"/>
      <x:c r="F42" s="3"/>
      <x:c r="G42" s="3"/>
      <x:c r="H42" s="3"/>
      <x:c r="I42" s="3"/>
      <x:c r="J42" s="3"/>
      <x:c r="K42" s="3"/>
      <x:c r="L42" s="3"/>
      <x:c r="M42" s="3"/>
    </x:row>
    <x:row r="43" ht="22" customHeight="1">
      <x:c r="A43" s="3"/>
      <x:c r="B43" s="3"/>
      <x:c r="C43" s="3"/>
      <x:c r="D43" s="3"/>
      <x:c r="E43" s="3"/>
      <x:c r="F43" s="3"/>
      <x:c r="G43" s="3"/>
      <x:c r="H43" s="3"/>
      <x:c r="I43" s="3"/>
      <x:c r="J43" s="3"/>
      <x:c r="K43" s="3"/>
      <x:c r="L43" s="3"/>
      <x:c r="M43" s="3"/>
    </x:row>
    <x:row r="44" ht="22" customHeight="1">
      <x:c r="A44" s="3"/>
      <x:c r="B44" s="3"/>
      <x:c r="C44" s="3"/>
      <x:c r="D44" s="3"/>
      <x:c r="E44" s="3"/>
      <x:c r="F44" s="3"/>
      <x:c r="G44" s="3"/>
      <x:c r="H44" s="3"/>
      <x:c r="I44" s="3"/>
      <x:c r="J44" s="3"/>
      <x:c r="K44" s="3"/>
      <x:c r="L44" s="3"/>
      <x:c r="M44" s="3"/>
    </x:row>
    <x:row r="45" ht="22" customHeight="1">
      <x:c r="A45" s="3"/>
      <x:c r="B45" s="3"/>
      <x:c r="C45" s="3"/>
      <x:c r="D45" s="3"/>
      <x:c r="E45" s="3"/>
      <x:c r="F45" s="3"/>
      <x:c r="G45" s="3"/>
      <x:c r="H45" s="3"/>
      <x:c r="I45" s="3"/>
      <x:c r="J45" s="3"/>
      <x:c r="K45" s="3"/>
      <x:c r="L45" s="3"/>
      <x:c r="M45" s="3"/>
    </x:row>
    <x:row r="46" ht="22" customHeight="1">
      <x:c r="A46" s="3"/>
      <x:c r="B46" s="3"/>
      <x:c r="C46" s="3"/>
      <x:c r="D46" s="3"/>
      <x:c r="E46" s="3"/>
      <x:c r="F46" s="3"/>
      <x:c r="G46" s="3"/>
      <x:c r="H46" s="3"/>
      <x:c r="I46" s="3"/>
      <x:c r="J46" s="3"/>
      <x:c r="K46" s="3"/>
      <x:c r="L46" s="3"/>
      <x:c r="M46" s="3"/>
    </x:row>
    <x:row r="47" ht="22" customHeight="1">
      <x:c r="A47" s="3"/>
      <x:c r="B47" s="3"/>
      <x:c r="C47" s="3"/>
      <x:c r="D47" s="3"/>
      <x:c r="E47" s="3"/>
      <x:c r="F47" s="3"/>
      <x:c r="G47" s="3"/>
      <x:c r="H47" s="3"/>
      <x:c r="I47" s="3"/>
      <x:c r="J47" s="3"/>
      <x:c r="K47" s="3"/>
      <x:c r="L47" s="3"/>
      <x:c r="M47" s="3"/>
    </x:row>
    <x:row r="48" ht="22" customHeight="1">
      <x:c r="A48" s="3"/>
      <x:c r="B48" s="3"/>
      <x:c r="C48" s="3"/>
      <x:c r="D48" s="3"/>
      <x:c r="E48" s="3"/>
      <x:c r="F48" s="3"/>
      <x:c r="G48" s="3"/>
      <x:c r="H48" s="3"/>
      <x:c r="I48" s="3"/>
      <x:c r="J48" s="3"/>
      <x:c r="K48" s="3"/>
      <x:c r="L48" s="3"/>
      <x:c r="M48" s="3"/>
    </x:row>
    <x:row r="49" ht="22" customHeight="1">
      <x:c r="A49" s="3"/>
      <x:c r="B49" s="3"/>
      <x:c r="C49" s="3"/>
      <x:c r="D49" s="3"/>
      <x:c r="E49" s="3"/>
      <x:c r="F49" s="3"/>
      <x:c r="G49" s="3"/>
      <x:c r="H49" s="3"/>
      <x:c r="I49" s="3"/>
      <x:c r="J49" s="3"/>
      <x:c r="K49" s="3"/>
      <x:c r="L49" s="3"/>
      <x:c r="M49" s="3"/>
    </x:row>
    <x:row r="50" ht="22" customHeight="1">
      <x:c r="A50" s="3"/>
      <x:c r="B50" s="3"/>
      <x:c r="C50" s="3"/>
      <x:c r="D50" s="3"/>
      <x:c r="E50" s="3"/>
      <x:c r="F50" s="3"/>
      <x:c r="G50" s="3"/>
      <x:c r="H50" s="3"/>
      <x:c r="I50" s="3"/>
      <x:c r="J50" s="3"/>
      <x:c r="K50" s="3"/>
      <x:c r="L50" s="3"/>
      <x:c r="M50" s="3"/>
    </x:row>
    <x:row r="51" ht="22" customHeight="1">
      <x:c r="A51" s="3"/>
      <x:c r="B51" s="3"/>
      <x:c r="C51" s="3"/>
      <x:c r="D51" s="3"/>
      <x:c r="E51" s="3"/>
      <x:c r="F51" s="3"/>
      <x:c r="G51" s="3"/>
      <x:c r="H51" s="3"/>
      <x:c r="I51" s="3"/>
      <x:c r="J51" s="3"/>
      <x:c r="K51" s="3"/>
      <x:c r="L51" s="3"/>
      <x:c r="M51" s="3"/>
    </x:row>
    <x:row r="52" ht="22" customHeight="1">
      <x:c r="A52" s="3"/>
      <x:c r="B52" s="3"/>
      <x:c r="C52" s="3"/>
      <x:c r="D52" s="3"/>
      <x:c r="E52" s="3"/>
      <x:c r="F52" s="3"/>
      <x:c r="G52" s="3"/>
      <x:c r="H52" s="3"/>
      <x:c r="I52" s="3"/>
      <x:c r="J52" s="3"/>
      <x:c r="K52" s="3"/>
      <x:c r="L52" s="3"/>
      <x:c r="M52" s="3"/>
    </x:row>
    <x:row r="53" ht="22" customHeight="1">
      <x:c r="A53" s="3"/>
      <x:c r="B53" s="3"/>
      <x:c r="C53" s="3"/>
      <x:c r="D53" s="3"/>
      <x:c r="E53" s="3"/>
      <x:c r="F53" s="3"/>
      <x:c r="G53" s="3"/>
      <x:c r="H53" s="3"/>
      <x:c r="I53" s="3"/>
      <x:c r="J53" s="3"/>
      <x:c r="K53" s="3"/>
      <x:c r="L53" s="3"/>
      <x:c r="M53" s="3"/>
    </x:row>
    <x:row r="54" ht="22" customHeight="1">
      <x:c r="A54" s="3"/>
      <x:c r="B54" s="3"/>
      <x:c r="C54" s="3"/>
      <x:c r="D54" s="3"/>
      <x:c r="E54" s="3"/>
      <x:c r="F54" s="3"/>
      <x:c r="G54" s="3"/>
      <x:c r="H54" s="3"/>
      <x:c r="I54" s="3"/>
      <x:c r="J54" s="3"/>
      <x:c r="K54" s="3"/>
      <x:c r="L54" s="3"/>
      <x:c r="M54" s="3"/>
    </x:row>
    <x:row r="55" ht="22" customHeight="1">
      <x:c r="A55" s="3"/>
      <x:c r="B55" s="3"/>
      <x:c r="C55" s="3"/>
      <x:c r="D55" s="3"/>
      <x:c r="E55" s="3"/>
      <x:c r="F55" s="3"/>
      <x:c r="G55" s="3"/>
      <x:c r="H55" s="3"/>
      <x:c r="I55" s="3"/>
      <x:c r="J55" s="3"/>
      <x:c r="K55" s="3"/>
      <x:c r="L55" s="3"/>
      <x:c r="M55" s="3"/>
    </x:row>
    <x:row r="56" ht="22" customHeight="1">
      <x:c r="A56" s="3"/>
      <x:c r="B56" s="3"/>
      <x:c r="C56" s="3"/>
      <x:c r="D56" s="3"/>
      <x:c r="E56" s="3"/>
      <x:c r="F56" s="3"/>
      <x:c r="G56" s="3"/>
      <x:c r="H56" s="3"/>
      <x:c r="I56" s="3"/>
      <x:c r="J56" s="3"/>
      <x:c r="K56" s="3"/>
      <x:c r="L56" s="3"/>
      <x:c r="M56" s="3"/>
    </x:row>
    <x:row r="57" ht="22" customHeight="1">
      <x:c r="A57" s="3"/>
      <x:c r="B57" s="3"/>
      <x:c r="C57" s="3"/>
      <x:c r="D57" s="3"/>
      <x:c r="E57" s="3"/>
      <x:c r="F57" s="3"/>
      <x:c r="G57" s="3"/>
      <x:c r="H57" s="3"/>
      <x:c r="I57" s="3"/>
      <x:c r="J57" s="3"/>
      <x:c r="K57" s="3"/>
      <x:c r="L57" s="3"/>
      <x:c r="M57" s="3"/>
    </x:row>
    <x:row r="58" ht="22" customHeight="1">
      <x:c r="A58" s="3"/>
      <x:c r="B58" s="3"/>
      <x:c r="C58" s="3"/>
      <x:c r="D58" s="3"/>
      <x:c r="E58" s="3"/>
      <x:c r="F58" s="3"/>
      <x:c r="G58" s="3"/>
      <x:c r="H58" s="3"/>
      <x:c r="I58" s="3"/>
      <x:c r="J58" s="3"/>
      <x:c r="K58" s="3"/>
      <x:c r="L58" s="3"/>
      <x:c r="M58" s="3"/>
    </x:row>
    <x:row r="59" ht="22" customHeight="1">
      <x:c r="A59" s="3"/>
      <x:c r="B59" s="3"/>
      <x:c r="C59" s="3"/>
      <x:c r="D59" s="3"/>
      <x:c r="E59" s="3"/>
      <x:c r="F59" s="3"/>
      <x:c r="G59" s="3"/>
      <x:c r="H59" s="3"/>
      <x:c r="I59" s="3"/>
      <x:c r="J59" s="3"/>
      <x:c r="K59" s="3"/>
      <x:c r="L59" s="3"/>
      <x:c r="M59" s="3"/>
    </x:row>
    <x:row r="60" ht="22" customHeight="1">
      <x:c r="A60" s="3"/>
      <x:c r="B60" s="3"/>
      <x:c r="C60" s="3"/>
      <x:c r="D60" s="3"/>
      <x:c r="E60" s="3"/>
      <x:c r="F60" s="3"/>
      <x:c r="G60" s="3"/>
      <x:c r="H60" s="3"/>
      <x:c r="I60" s="3"/>
      <x:c r="J60" s="3"/>
      <x:c r="K60" s="3"/>
      <x:c r="L60" s="3"/>
      <x:c r="M60" s="3"/>
    </x:row>
  </x:sheetData>
  <x:mergeCells>
    <x:mergeCell ref="A1:M2"/>
    <x:mergeCell ref="A3:M4"/>
    <x:mergeCell ref="A19:C19"/>
    <x:mergeCell ref="A22:M23"/>
    <x:mergeCell ref="A25:M26"/>
    <x:mergeCell ref="A28:M29"/>
    <x:mergeCell ref="A5:M5"/>
  </x:mergeCells>
  <x:conditionalFormatting sqref="L7:L17">
    <x:cfRule type="expression" dxfId="0" priority="1">
      <x:formula>LEFT(L7,5)="ERROR"</x:formula>
    </x:cfRule>
  </x:conditionalFormatting>
  <x:pageMargins left="0.7" right="0.7" top="0.75" bottom="0.75" header="0.3" footer="0.3"/>
  <x:legacyDrawing xmlns:r="http://schemas.openxmlformats.org/officeDocument/2006/relationships" r:id="R0046209ce25743dc"/>
</x:worksheet>
</file>

<file path=xl/worksheets/sheet3.xml><?xml version="1.0" encoding="utf-8"?>
<x:worksheet xmlns:x="http://schemas.openxmlformats.org/spreadsheetml/2006/main">
  <x:sheetFormatPr defaultRowHeight="15"/>
  <x:cols>
    <x:col min="1" max="1" width="40" hidden="0" customWidth="1"/>
    <x:col min="2" max="2" width="19" hidden="0" customWidth="1"/>
    <x:col min="3" max="3" width="19" hidden="0" customWidth="1"/>
    <x:col min="4" max="4" width="19" hidden="0" customWidth="1"/>
    <x:col min="5" max="5" width="14" hidden="0" customWidth="1"/>
    <x:col min="6" max="6" width="14" hidden="0" customWidth="1"/>
    <x:col min="7" max="7" width="14" hidden="0" customWidth="1"/>
    <x:col min="8" max="8" width="14" hidden="0" customWidth="1"/>
  </x:cols>
  <x:sheetData>
    <x:row r="1" ht="25" customHeight="1">
      <x:c r="A1" s="7" t="str">
        <x:v>02 / Model obtainable new business</x:v>
      </x:c>
      <x:c r="B1" s="7"/>
      <x:c r="C1" s="7"/>
      <x:c r="D1" s="7"/>
      <x:c r="E1" s="7"/>
      <x:c r="F1" s="7"/>
      <x:c r="G1" s="7"/>
      <x:c r="H1" s="7"/>
    </x:row>
    <x:row r="2" ht="25" customHeight="1">
      <x:c r="A2" s="7"/>
      <x:c r="B2" s="7"/>
      <x:c r="C2" s="7"/>
      <x:c r="D2" s="7"/>
      <x:c r="E2" s="7"/>
      <x:c r="F2" s="7"/>
      <x:c r="G2" s="7"/>
      <x:c r="H2" s="7"/>
    </x:row>
    <x:row r="3" ht="23" customHeight="1">
      <x:c r="A3" s="11" t="str">
        <x:v>Illustrative assumptions, not benchmarks. Every rate uses unique buying accounts and the immediately preceding stage as its denominator.</x:v>
      </x:c>
      <x:c r="B3" s="11"/>
      <x:c r="C3" s="11"/>
      <x:c r="D3" s="11"/>
      <x:c r="E3" s="11"/>
      <x:c r="F3" s="11"/>
      <x:c r="G3" s="11"/>
      <x:c r="H3" s="11"/>
    </x:row>
    <x:row r="4" ht="23" customHeight="1">
      <x:c r="A4" s="11"/>
      <x:c r="B4" s="11"/>
      <x:c r="C4" s="11"/>
      <x:c r="D4" s="11"/>
      <x:c r="E4" s="11"/>
      <x:c r="F4" s="11"/>
      <x:c r="G4" s="11"/>
      <x:c r="H4" s="11"/>
    </x:row>
    <x:row r="5" ht="30" customHeight="1">
      <x:c r="A5" s="97" t="str">
        <x:f>"Currency: "&amp;'Start Here'!B10&amp;" | Inputs: "&amp;'Start Here'!B14&amp;" | Annual market potential; new-win value is annualized, not recognized revenue."</x:f>
        <x:v>Currency: USD | Inputs: Illustrative example | Annual market potential; new-win value is annualized, not recognized revenue.</x:v>
      </x:c>
      <x:c r="B5" s="97"/>
      <x:c r="C5" s="97"/>
      <x:c r="D5" s="97"/>
      <x:c r="E5" s="97"/>
      <x:c r="F5" s="97"/>
      <x:c r="G5" s="97"/>
      <x:c r="H5" s="97"/>
    </x:row>
    <x:row r="6" ht="42" customHeight="1">
      <x:c r="A6" s="15" t="str">
        <x:v>INPUT / UNIT</x:v>
      </x:c>
      <x:c r="B6" s="15" t="str">
        <x:v>CAUTIOUS</x:v>
      </x:c>
      <x:c r="C6" s="15" t="str">
        <x:v>WORKING</x:v>
      </x:c>
      <x:c r="D6" s="15" t="str">
        <x:v>STRETCH</x:v>
      </x:c>
      <x:c r="E6" s="15" t="str">
        <x:v>DEFINITION / ASSUMPTION</x:v>
      </x:c>
      <x:c r="F6" s="15" t="str"/>
      <x:c r="G6" s="15" t="str"/>
      <x:c r="H6" s="15" t="str"/>
    </x:row>
    <x:row r="7" ht="41" customHeight="1">
      <x:c r="A7" s="24" t="str">
        <x:v>New accounts / active month</x:v>
      </x:c>
      <x:c r="B7" s="38" t="n">
        <x:v>150</x:v>
      </x:c>
      <x:c r="C7" s="38" t="n">
        <x:v>300</x:v>
      </x:c>
      <x:c r="D7" s="38" t="n">
        <x:v>450</x:v>
      </x:c>
      <x:c r="E7" s="24" t="str">
        <x:v>Unique accounts receiving their first outreach attempt. Not emails, contacts or touches.</x:v>
      </x:c>
      <x:c r="F7" s="24"/>
      <x:c r="G7" s="24"/>
      <x:c r="H7" s="24"/>
    </x:row>
    <x:row r="8" ht="41" customHeight="1">
      <x:c r="A8" s="24" t="str">
        <x:v>Initial setup, months</x:v>
      </x:c>
      <x:c r="B8" s="38" t="n">
        <x:v>2</x:v>
      </x:c>
      <x:c r="C8" s="38" t="n">
        <x:v>1</x:v>
      </x:c>
      <x:c r="D8" s="38" t="n">
        <x:v>1</x:v>
      </x:c>
      <x:c r="E8" s="24" t="str">
        <x:v>Whole non-sending setup months before the steady monthly rate starts.</x:v>
      </x:c>
      <x:c r="F8" s="24"/>
      <x:c r="G8" s="24"/>
      <x:c r="H8" s="24"/>
    </x:row>
    <x:row r="9" ht="41" customHeight="1">
      <x:c r="A9" s="24" t="str">
        <x:v>First touch to decision, months</x:v>
      </x:c>
      <x:c r="B9" s="38" t="n">
        <x:v>3</x:v>
      </x:c>
      <x:c r="C9" s="38" t="n">
        <x:v>2</x:v>
      </x:c>
      <x:c r="D9" s="38" t="n">
        <x:v>1</x:v>
      </x:c>
      <x:c r="E9" s="24" t="str">
        <x:v>Fixed whole-month cohort maturity lag. Not just meeting-to-close time.</x:v>
      </x:c>
      <x:c r="F9" s="24"/>
      <x:c r="G9" s="24"/>
      <x:c r="H9" s="24"/>
    </x:row>
    <x:row r="10" ht="41" customHeight="1">
      <x:c r="A10" s="24" t="str">
        <x:v>Reached / attempted</x:v>
      </x:c>
      <x:c r="B10" s="56" t="n">
        <x:v>0.9</x:v>
      </x:c>
      <x:c r="C10" s="56" t="n">
        <x:v>0.95</x:v>
      </x:c>
      <x:c r="D10" s="56" t="n">
        <x:v>0.97</x:v>
      </x:c>
      <x:c r="E10" s="24" t="str">
        <x:v>Share with at least one delivered contact attempt. No reading or inbox-placement guarantee.</x:v>
      </x:c>
      <x:c r="F10" s="24"/>
      <x:c r="G10" s="24"/>
      <x:c r="H10" s="24"/>
    </x:row>
    <x:row r="11" ht="41" customHeight="1">
      <x:c r="A11" s="24" t="str">
        <x:v>Positive / reached</x:v>
      </x:c>
      <x:c r="B11" s="56" t="n">
        <x:v>0.02</x:v>
      </x:c>
      <x:c r="C11" s="56" t="n">
        <x:v>0.04</x:v>
      </x:c>
      <x:c r="D11" s="56" t="n">
        <x:v>0.06</x:v>
      </x:c>
      <x:c r="E11" s="24" t="str">
        <x:v>At least one relevant positive reply per buying account.</x:v>
      </x:c>
      <x:c r="F11" s="24"/>
      <x:c r="G11" s="24"/>
      <x:c r="H11" s="24"/>
    </x:row>
    <x:row r="12" ht="41" customHeight="1">
      <x:c r="A12" s="24" t="str">
        <x:v>Booked / positive</x:v>
      </x:c>
      <x:c r="B12" s="56" t="n">
        <x:v>0.5</x:v>
      </x:c>
      <x:c r="C12" s="56" t="n">
        <x:v>0.6</x:v>
      </x:c>
      <x:c r="D12" s="56" t="n">
        <x:v>0.65</x:v>
      </x:c>
      <x:c r="E12" s="24" t="str">
        <x:v>At most one modeled booking transition per buying account.</x:v>
      </x:c>
      <x:c r="F12" s="24"/>
      <x:c r="G12" s="24"/>
      <x:c r="H12" s="24"/>
    </x:row>
    <x:row r="13" ht="41" customHeight="1">
      <x:c r="A13" s="24" t="str">
        <x:v>Held / booked</x:v>
      </x:c>
      <x:c r="B13" s="56" t="n">
        <x:v>0.75</x:v>
      </x:c>
      <x:c r="C13" s="56" t="n">
        <x:v>0.85</x:v>
      </x:c>
      <x:c r="D13" s="56" t="n">
        <x:v>0.9</x:v>
      </x:c>
      <x:c r="E13" s="24" t="str">
        <x:v>At least one held meeting for the account. Reschedules do not add accounts.</x:v>
      </x:c>
      <x:c r="F13" s="24"/>
      <x:c r="G13" s="24"/>
      <x:c r="H13" s="24"/>
    </x:row>
    <x:row r="14" ht="41" customHeight="1">
      <x:c r="A14" s="24" t="str">
        <x:v>Qualified / held</x:v>
      </x:c>
      <x:c r="B14" s="56" t="n">
        <x:v>0.6</x:v>
      </x:c>
      <x:c r="C14" s="56" t="n">
        <x:v>0.7</x:v>
      </x:c>
      <x:c r="D14" s="56" t="n">
        <x:v>0.75</x:v>
      </x:c>
      <x:c r="E14" s="24" t="str">
        <x:v>Accounts meeting your written qualification definition.</x:v>
      </x:c>
      <x:c r="F14" s="24"/>
      <x:c r="G14" s="24"/>
      <x:c r="H14" s="24"/>
    </x:row>
    <x:row r="15" ht="41" customHeight="1">
      <x:c r="A15" s="24" t="str">
        <x:v>Won / qualified</x:v>
      </x:c>
      <x:c r="B15" s="56" t="n">
        <x:v>0.15</x:v>
      </x:c>
      <x:c r="C15" s="56" t="n">
        <x:v>0.25</x:v>
      </x:c>
      <x:c r="D15" s="56" t="n">
        <x:v>0.3</x:v>
      </x:c>
      <x:c r="E15" s="24" t="str">
        <x:v>Use a mature matched cohort, not only opportunities closed this month.</x:v>
      </x:c>
      <x:c r="F15" s="24"/>
      <x:c r="G15" s="24"/>
      <x:c r="H15" s="24"/>
    </x:row>
    <x:row r="16" ht="41" customHeight="1">
      <x:c r="A16" s="24" t="str">
        <x:v>New-customer delivery slots</x:v>
      </x:c>
      <x:c r="B16" s="38" t="n">
        <x:v>8</x:v>
      </x:c>
      <x:c r="C16" s="38" t="n">
        <x:v>15</x:v>
      </x:c>
      <x:c r="D16" s="38" t="n">
        <x:v>24</x:v>
      </x:c>
      <x:c r="E16" s="24" t="str">
        <x:v>Total additional customers you can onboard AND serve over the horizon; already net of other commitments.</x:v>
      </x:c>
      <x:c r="F16" s="24"/>
      <x:c r="G16" s="24"/>
      <x:c r="H16" s="24"/>
    </x:row>
    <x:row r="17" ht="22" customHeight="1">
      <x:c r="A17" s="3"/>
      <x:c r="B17" s="3"/>
      <x:c r="C17" s="3"/>
      <x:c r="D17" s="3"/>
      <x:c r="E17" s="3"/>
      <x:c r="F17" s="3"/>
      <x:c r="G17" s="3"/>
      <x:c r="H17" s="3"/>
    </x:row>
    <x:row r="18" ht="36" customHeight="1">
      <x:c r="A18" s="3" t="str">
        <x:v>Source / cohort evidence</x:v>
      </x:c>
      <x:c r="B18" s="20" t="str">
        <x:v>F1 — fictional; replace</x:v>
      </x:c>
      <x:c r="C18" s="20" t="str">
        <x:v>F1 — fictional; replace</x:v>
      </x:c>
      <x:c r="D18" s="20" t="str">
        <x:v>F1 — fictional; replace</x:v>
      </x:c>
      <x:c r="E18" s="3"/>
      <x:c r="F18" s="3"/>
      <x:c r="G18" s="3"/>
      <x:c r="H18" s="3"/>
    </x:row>
    <x:row r="19" ht="22" customHeight="1">
      <x:c r="A19" s="3"/>
      <x:c r="B19" s="3"/>
      <x:c r="C19" s="3"/>
      <x:c r="D19" s="3"/>
      <x:c r="E19" s="3"/>
      <x:c r="F19" s="3"/>
      <x:c r="G19" s="3"/>
      <x:c r="H19" s="3"/>
    </x:row>
    <x:row r="20" ht="32" customHeight="1">
      <x:c r="A20" s="45" t="str">
        <x:v>INPUT CHECK</x:v>
      </x:c>
      <x:c r="B20" s="45" t="str">
        <x:f>IF(OR('Start Here'!$B$35&lt;&gt;"OK",'Market Segments'!$L$17&lt;&gt;"OK"),"ERROR: setup/market",IF(COUNT(B7:B16)&lt;10,"ERROR: missing inputs",IF(OR(MIN(B7:B16)&lt;0,MAX(B10:B15)&gt;1,B7&lt;&gt;INT(B7),B8&lt;&gt;INT(B8),B9&lt;&gt;INT(B9),B16&lt;&gt;INT(B16),B8&gt;60,B9&gt;60,B7&gt;1000000000000,B16&gt;1000000000000),"ERROR: numeric bounds","OK")))</x:f>
        <x:v>OK</x:v>
      </x:c>
      <x:c r="C20" s="45" t="str">
        <x:f>IF(OR('Start Here'!$B$35&lt;&gt;"OK",'Market Segments'!$L$17&lt;&gt;"OK"),"ERROR: setup/market",IF(COUNT(C7:C16)&lt;10,"ERROR: missing inputs",IF(OR(MIN(C7:C16)&lt;0,MAX(C10:C15)&gt;1,C7&lt;&gt;INT(C7),C8&lt;&gt;INT(C8),C9&lt;&gt;INT(C9),C16&lt;&gt;INT(C16),C8&gt;60,C9&gt;60,C7&gt;1000000000000,C16&gt;1000000000000),"ERROR: numeric bounds","OK")))</x:f>
        <x:v>OK</x:v>
      </x:c>
      <x:c r="D20" s="45" t="str">
        <x:f>IF(OR('Start Here'!$B$35&lt;&gt;"OK",'Market Segments'!$L$17&lt;&gt;"OK"),"ERROR: setup/market",IF(COUNT(D7:D16)&lt;10,"ERROR: missing inputs",IF(OR(MIN(D7:D16)&lt;0,MAX(D10:D15)&gt;1,D7&lt;&gt;INT(D7),D8&lt;&gt;INT(D8),D9&lt;&gt;INT(D9),D16&lt;&gt;INT(D16),D8&gt;60,D9&gt;60,D7&gt;1000000000000,D16&gt;1000000000000),"ERROR: numeric bounds","OK")))</x:f>
        <x:v>OK</x:v>
      </x:c>
      <x:c r="E20" s="3"/>
      <x:c r="F20" s="3"/>
      <x:c r="G20" s="3"/>
      <x:c r="H20" s="3"/>
    </x:row>
    <x:row r="21" ht="22" customHeight="1">
      <x:c r="A21" s="3"/>
      <x:c r="B21" s="3"/>
      <x:c r="C21" s="3"/>
      <x:c r="D21" s="3"/>
      <x:c r="E21" s="3"/>
      <x:c r="F21" s="3"/>
      <x:c r="G21" s="3"/>
      <x:c r="H21" s="3"/>
    </x:row>
    <x:row r="22" ht="42" customHeight="1">
      <x:c r="A22" s="15" t="str">
        <x:v>MODEL OUTPUT / UNIT</x:v>
      </x:c>
      <x:c r="B22" s="15" t="str">
        <x:v>CAUTIOUS</x:v>
      </x:c>
      <x:c r="C22" s="15" t="str">
        <x:v>WORKING</x:v>
      </x:c>
      <x:c r="D22" s="15" t="str">
        <x:v>STRETCH</x:v>
      </x:c>
      <x:c r="E22" s="3"/>
      <x:c r="F22" s="3"/>
      <x:c r="G22" s="3"/>
      <x:c r="H22" s="3"/>
    </x:row>
    <x:row r="23" ht="22" customHeight="1">
      <x:c r="A23" s="3" t="str">
        <x:v>Active first-touch months</x:v>
      </x:c>
      <x:c r="B23" s="79" t="n">
        <x:f>IF(B$20="OK",MAX(0,'Start Here'!$B$12-B8),"")</x:f>
        <x:v>10</x:v>
      </x:c>
      <x:c r="C23" s="79" t="n">
        <x:f>IF(C$20="OK",MAX(0,'Start Here'!$B$12-C8),"")</x:f>
        <x:v>11</x:v>
      </x:c>
      <x:c r="D23" s="79" t="n">
        <x:f>IF(D$20="OK",MAX(0,'Start Here'!$B$12-D8),"")</x:f>
        <x:v>11</x:v>
      </x:c>
      <x:c r="E23" s="3"/>
      <x:c r="F23" s="3"/>
      <x:c r="G23" s="3"/>
      <x:c r="H23" s="3"/>
    </x:row>
    <x:row r="24" ht="22" customHeight="1">
      <x:c r="A24" s="3" t="str">
        <x:v>Full-cycle first-touch months</x:v>
      </x:c>
      <x:c r="B24" s="79" t="n">
        <x:f>IF(B$20="OK",MAX(0,B23-B9),"")</x:f>
        <x:v>7</x:v>
      </x:c>
      <x:c r="C24" s="79" t="n">
        <x:f>IF(C$20="OK",MAX(0,C23-C9),"")</x:f>
        <x:v>9</x:v>
      </x:c>
      <x:c r="D24" s="79" t="n">
        <x:f>IF(D$20="OK",MAX(0,D23-D9),"")</x:f>
        <x:v>10</x:v>
      </x:c>
      <x:c r="E24" s="3"/>
      <x:c r="F24" s="3"/>
      <x:c r="G24" s="3"/>
      <x:c r="H24" s="3"/>
    </x:row>
    <x:row r="25" ht="22" customHeight="1">
      <x:c r="A25" s="3" t="str">
        <x:v>Accounts worked by horizon end</x:v>
      </x:c>
      <x:c r="B25" s="79" t="n">
        <x:f>IF(B$20="OK",MIN('Market Segments'!$G$17,B7*B23),"")</x:f>
        <x:v>1500</x:v>
      </x:c>
      <x:c r="C25" s="79" t="n">
        <x:f>IF(C$20="OK",MIN('Market Segments'!$G$17,C7*C23),"")</x:f>
        <x:v>2100</x:v>
      </x:c>
      <x:c r="D25" s="79" t="n">
        <x:f>IF(D$20="OK",MIN('Market Segments'!$G$17,D7*D23),"")</x:f>
        <x:v>2100</x:v>
      </x:c>
      <x:c r="E25" s="3"/>
      <x:c r="F25" s="3"/>
      <x:c r="G25" s="3"/>
      <x:c r="H25" s="3"/>
    </x:row>
    <x:row r="26" ht="22" customHeight="1">
      <x:c r="A26" s="3" t="str">
        <x:v>Accounts with full-cycle time</x:v>
      </x:c>
      <x:c r="B26" s="79" t="n">
        <x:f>IF(B$20="OK",MIN('Market Segments'!$G$17,B7*B24),"")</x:f>
        <x:v>1050</x:v>
      </x:c>
      <x:c r="C26" s="79" t="n">
        <x:f>IF(C$20="OK",MIN('Market Segments'!$G$17,C7*C24),"")</x:f>
        <x:v>2100</x:v>
      </x:c>
      <x:c r="D26" s="79" t="n">
        <x:f>IF(D$20="OK",MIN('Market Segments'!$G$17,D7*D24),"")</x:f>
        <x:v>2100</x:v>
      </x:c>
      <x:c r="E26" s="3"/>
      <x:c r="F26" s="3"/>
      <x:c r="G26" s="3"/>
      <x:c r="H26" s="3"/>
    </x:row>
    <x:row r="27" ht="22" customHeight="1">
      <x:c r="A27" s="3" t="str">
        <x:v>Reached accounts</x:v>
      </x:c>
      <x:c r="B27" s="35" t="n">
        <x:f>IF(B$20="OK",B26*B10,"")</x:f>
        <x:v>945</x:v>
      </x:c>
      <x:c r="C27" s="35" t="n">
        <x:f>IF(C$20="OK",C26*C10,"")</x:f>
        <x:v>1995</x:v>
      </x:c>
      <x:c r="D27" s="35" t="n">
        <x:f>IF(D$20="OK",D26*D10,"")</x:f>
        <x:v>2037</x:v>
      </x:c>
      <x:c r="E27" s="3"/>
      <x:c r="F27" s="3"/>
      <x:c r="G27" s="3"/>
      <x:c r="H27" s="3"/>
    </x:row>
    <x:row r="28" ht="22" customHeight="1">
      <x:c r="A28" s="3" t="str">
        <x:v>Positive accounts</x:v>
      </x:c>
      <x:c r="B28" s="35" t="n">
        <x:f>IF(B$20="OK",B27*B11,"")</x:f>
        <x:v>18.900000000000002</x:v>
      </x:c>
      <x:c r="C28" s="35" t="n">
        <x:f>IF(C$20="OK",C27*C11,"")</x:f>
        <x:v>79.8</x:v>
      </x:c>
      <x:c r="D28" s="35" t="n">
        <x:f>IF(D$20="OK",D27*D11,"")</x:f>
        <x:v>122.22</x:v>
      </x:c>
      <x:c r="E28" s="3"/>
      <x:c r="F28" s="3"/>
      <x:c r="G28" s="3"/>
      <x:c r="H28" s="3"/>
    </x:row>
    <x:row r="29" ht="22" customHeight="1">
      <x:c r="A29" s="3" t="str">
        <x:v>Booked accounts</x:v>
      </x:c>
      <x:c r="B29" s="35" t="n">
        <x:f>IF(B$20="OK",B28*B12,"")</x:f>
        <x:v>9.450000000000001</x:v>
      </x:c>
      <x:c r="C29" s="35" t="n">
        <x:f>IF(C$20="OK",C28*C12,"")</x:f>
        <x:v>47.879999999999995</x:v>
      </x:c>
      <x:c r="D29" s="35" t="n">
        <x:f>IF(D$20="OK",D28*D12,"")</x:f>
        <x:v>79.443</x:v>
      </x:c>
      <x:c r="E29" s="3"/>
      <x:c r="F29" s="3"/>
      <x:c r="G29" s="3"/>
      <x:c r="H29" s="3"/>
    </x:row>
    <x:row r="30" ht="22" customHeight="1">
      <x:c r="A30" s="3" t="str">
        <x:v>Held accounts</x:v>
      </x:c>
      <x:c r="B30" s="35" t="n">
        <x:f>IF(B$20="OK",B29*B13,"")</x:f>
        <x:v>7.0875</x:v>
      </x:c>
      <x:c r="C30" s="35" t="n">
        <x:f>IF(C$20="OK",C29*C13,"")</x:f>
        <x:v>40.69799999999999</x:v>
      </x:c>
      <x:c r="D30" s="35" t="n">
        <x:f>IF(D$20="OK",D29*D13,"")</x:f>
        <x:v>71.4987</x:v>
      </x:c>
      <x:c r="E30" s="3"/>
      <x:c r="F30" s="3"/>
      <x:c r="G30" s="3"/>
      <x:c r="H30" s="3"/>
    </x:row>
    <x:row r="31" ht="22" customHeight="1">
      <x:c r="A31" s="3" t="str">
        <x:v>Qualified accounts</x:v>
      </x:c>
      <x:c r="B31" s="35" t="n">
        <x:f>IF(B$20="OK",B30*B14,"")</x:f>
        <x:v>4.2525</x:v>
      </x:c>
      <x:c r="C31" s="35" t="n">
        <x:f>IF(C$20="OK",C30*C14,"")</x:f>
        <x:v>28.488599999999995</x:v>
      </x:c>
      <x:c r="D31" s="35" t="n">
        <x:f>IF(D$20="OK",D30*D14,"")</x:f>
        <x:v>53.624025</x:v>
      </x:c>
      <x:c r="E31" s="3"/>
      <x:c r="F31" s="3"/>
      <x:c r="G31" s="3"/>
      <x:c r="H31" s="3"/>
    </x:row>
    <x:row r="32" ht="22" customHeight="1">
      <x:c r="A32" s="3" t="str">
        <x:v>Potential wins before delivery cap</x:v>
      </x:c>
      <x:c r="B32" s="35" t="n">
        <x:f>IF(B$20="OK",B31*B15,"")</x:f>
        <x:v>0.6378750000000001</x:v>
      </x:c>
      <x:c r="C32" s="35" t="n">
        <x:f>IF(C$20="OK",C31*C15,"")</x:f>
        <x:v>7.122149999999999</x:v>
      </x:c>
      <x:c r="D32" s="35" t="n">
        <x:f>IF(D$20="OK",D31*D15,"")</x:f>
        <x:v>16.0872075</x:v>
      </x:c>
      <x:c r="E32" s="3"/>
      <x:c r="F32" s="3"/>
      <x:c r="G32" s="3"/>
      <x:c r="H32" s="3"/>
    </x:row>
    <x:row r="33" ht="32" customHeight="1">
      <x:c r="A33" s="45" t="str">
        <x:v>Modeled new customers</x:v>
      </x:c>
      <x:c r="B33" s="61" t="n">
        <x:f>IF(B$20="OK",MIN(B32,B16),"")</x:f>
        <x:v>0.6378750000000001</x:v>
      </x:c>
      <x:c r="C33" s="61" t="n">
        <x:f>IF(C$20="OK",MIN(C32,C16),"")</x:f>
        <x:v>7.122149999999999</x:v>
      </x:c>
      <x:c r="D33" s="61" t="n">
        <x:f>IF(D$20="OK",MIN(D32,D16),"")</x:f>
        <x:v>16.0872075</x:v>
      </x:c>
      <x:c r="E33" s="3"/>
      <x:c r="F33" s="3"/>
      <x:c r="G33" s="3"/>
      <x:c r="H33" s="3"/>
    </x:row>
    <x:row r="34" ht="32" customHeight="1">
      <x:c r="A34" s="45" t="str">
        <x:v>Annualized value of modeled wins</x:v>
      </x:c>
      <x:c r="B34" s="104" t="n">
        <x:f>IF(B$20="OK",B33*'Market Segments'!$D$19,"")</x:f>
        <x:v>17131.500000000004</x:v>
      </x:c>
      <x:c r="C34" s="104" t="n">
        <x:f>IF(C$20="OK",C33*'Market Segments'!$D$19,"")</x:f>
        <x:v>191280.59999999998</x:v>
      </x:c>
      <x:c r="D34" s="104" t="n">
        <x:f>IF(D$20="OK",D33*'Market Segments'!$D$19,"")</x:f>
        <x:v>432056.43000000005</x:v>
      </x:c>
      <x:c r="E34" s="3"/>
      <x:c r="F34" s="3"/>
      <x:c r="G34" s="3"/>
      <x:c r="H34" s="3"/>
    </x:row>
    <x:row r="35" ht="22" customHeight="1">
      <x:c r="A35" s="3" t="str">
        <x:v>Annualized value / annual SAM</x:v>
      </x:c>
      <x:c r="B35" s="102" t="n">
        <x:f>IF(B$20="OK",IF('Market Segments'!$J$17=0,0,B34/'Market Segments'!$J$17),"")</x:f>
        <x:v>0.0001286148648648649</x:v>
      </x:c>
      <x:c r="C35" s="102" t="n">
        <x:f>IF(C$20="OK",IF('Market Segments'!$J$17=0,0,C34/'Market Segments'!$J$17),"")</x:f>
        <x:v>0.0014360405405405405</x:v>
      </x:c>
      <x:c r="D35" s="102" t="n">
        <x:f>IF(D$20="OK",IF('Market Segments'!$J$17=0,0,D34/'Market Segments'!$J$17),"")</x:f>
        <x:v>0.0032436668918918925</x:v>
      </x:c>
      <x:c r="E35" s="3"/>
      <x:c r="F35" s="3"/>
      <x:c r="G35" s="3"/>
      <x:c r="H35" s="3"/>
    </x:row>
    <x:row r="36" ht="22" customHeight="1">
      <x:c r="A36" s="3" t="str">
        <x:v>List runway, active months</x:v>
      </x:c>
      <x:c r="B36" s="73" t="n">
        <x:f>IF(B$20="OK",IF(B7=0,"N/A",'Market Segments'!$G$17/B7),"")</x:f>
        <x:v>14</x:v>
      </x:c>
      <x:c r="C36" s="73" t="n">
        <x:f>IF(C$20="OK",IF(C7=0,"N/A",'Market Segments'!$G$17/C7),"")</x:f>
        <x:v>7</x:v>
      </x:c>
      <x:c r="D36" s="73" t="n">
        <x:f>IF(D$20="OK",IF(D7=0,"N/A",'Market Segments'!$G$17/D7),"")</x:f>
        <x:v>4.666666666666667</x:v>
      </x:c>
      <x:c r="E36" s="3"/>
      <x:c r="F36" s="3"/>
      <x:c r="G36" s="3"/>
      <x:c r="H36" s="3"/>
    </x:row>
    <x:row r="37" ht="40" customHeight="1">
      <x:c r="A37" s="3" t="str">
        <x:v>Final model constraint</x:v>
      </x:c>
      <x:c r="B37" s="72" t="str">
        <x:f>IF(B$20="OK",IF('Market Segments'!$G$17=0,"No reachable accounts",IF(B24=0,"No full-cycle cohort",IF(B7=0,"No outreach throughput",IF(B32&gt;B16,"Delivery slots","Funnel conversion")))),"")</x:f>
        <x:v>Funnel conversion</x:v>
      </x:c>
      <x:c r="C37" s="72" t="str">
        <x:f>IF(C$20="OK",IF('Market Segments'!$G$17=0,"No reachable accounts",IF(C24=0,"No full-cycle cohort",IF(C7=0,"No outreach throughput",IF(C32&gt;C16,"Delivery slots","Funnel conversion")))),"")</x:f>
        <x:v>Funnel conversion</x:v>
      </x:c>
      <x:c r="D37" s="72" t="str">
        <x:f>IF(D$20="OK",IF('Market Segments'!$G$17=0,"No reachable accounts",IF(D24=0,"No full-cycle cohort",IF(D7=0,"No outreach throughput",IF(D32&gt;D16,"Delivery slots","Funnel conversion")))),"")</x:f>
        <x:v>Funnel conversion</x:v>
      </x:c>
      <x:c r="E37" s="3"/>
      <x:c r="F37" s="3"/>
      <x:c r="G37" s="3"/>
      <x:c r="H37" s="3"/>
    </x:row>
    <x:row r="38" ht="22" customHeight="1">
      <x:c r="A38" s="3" t="str">
        <x:v>Attempted-to-won rate, before cap</x:v>
      </x:c>
      <x:c r="B38" s="100" t="n">
        <x:f>IF(B$20="OK",PRODUCT(B10:B15),"")</x:f>
        <x:v>0.0006075000000000001</x:v>
      </x:c>
      <x:c r="C38" s="100" t="n">
        <x:f>IF(C$20="OK",PRODUCT(C10:C15),"")</x:f>
        <x:v>0.0033914999999999995</x:v>
      </x:c>
      <x:c r="D38" s="100" t="n">
        <x:f>IF(D$20="OK",PRODUCT(D10:D15),"")</x:f>
        <x:v>0.0076605749999999985</x:v>
      </x:c>
      <x:c r="E38" s="3"/>
      <x:c r="F38" s="3"/>
      <x:c r="G38" s="3"/>
      <x:c r="H38" s="3"/>
    </x:row>
    <x:row r="39" ht="22" customHeight="1">
      <x:c r="A39" s="3"/>
      <x:c r="B39" s="3"/>
      <x:c r="C39" s="3"/>
      <x:c r="D39" s="3"/>
      <x:c r="E39" s="3"/>
      <x:c r="F39" s="3"/>
      <x:c r="G39" s="3"/>
      <x:c r="H39" s="3"/>
    </x:row>
    <x:row r="40" ht="22" customHeight="1">
      <x:c r="A40" s="3"/>
      <x:c r="B40" s="3"/>
      <x:c r="C40" s="3"/>
      <x:c r="D40" s="3"/>
      <x:c r="E40" s="3"/>
      <x:c r="F40" s="3"/>
      <x:c r="G40" s="3"/>
      <x:c r="H40" s="3"/>
    </x:row>
    <x:row r="41" ht="24" customHeight="1">
      <x:c r="A41" s="30" t="str">
        <x:v>Full-cycle first-touch months = MAX(0, horizon − setup − first-touch-to-decision lag). Full-cycle accounts = MIN(reachable pool, monthly new accounts × full-cycle months). Later first touches are reported as worked but contribute no within-horizon wins.</x:v>
      </x:c>
      <x:c r="B41" s="30"/>
      <x:c r="C41" s="30"/>
      <x:c r="D41" s="30"/>
      <x:c r="E41" s="30"/>
      <x:c r="F41" s="30"/>
      <x:c r="G41" s="30"/>
      <x:c r="H41" s="30"/>
    </x:row>
    <x:row r="42" ht="24" customHeight="1">
      <x:c r="A42" s="30"/>
      <x:c r="B42" s="30"/>
      <x:c r="C42" s="30"/>
      <x:c r="D42" s="30"/>
      <x:c r="E42" s="30"/>
      <x:c r="F42" s="30"/>
      <x:c r="G42" s="30"/>
      <x:c r="H42" s="30"/>
    </x:row>
    <x:row r="43" ht="22" customHeight="1">
      <x:c r="A43" s="3"/>
      <x:c r="B43" s="3"/>
      <x:c r="C43" s="3"/>
      <x:c r="D43" s="3"/>
      <x:c r="E43" s="3"/>
      <x:c r="F43" s="3"/>
      <x:c r="G43" s="3"/>
      <x:c r="H43" s="3"/>
    </x:row>
    <x:row r="44" ht="24" customHeight="1">
      <x:c r="A44" s="30" t="str">
        <x:v>Potential wins = full-cycle accounts × reached × positive × booked × held × qualified × won rates. Modeled wins = MIN(potential wins, delivery slots). Fractions are expected values, not literal fractional customers or a promised result.</x:v>
      </x:c>
      <x:c r="B44" s="30"/>
      <x:c r="C44" s="30"/>
      <x:c r="D44" s="30"/>
      <x:c r="E44" s="30"/>
      <x:c r="F44" s="30"/>
      <x:c r="G44" s="30"/>
      <x:c r="H44" s="30"/>
    </x:row>
    <x:row r="45" ht="24" customHeight="1">
      <x:c r="A45" s="30"/>
      <x:c r="B45" s="30"/>
      <x:c r="C45" s="30"/>
      <x:c r="D45" s="30"/>
      <x:c r="E45" s="30"/>
      <x:c r="F45" s="30"/>
      <x:c r="G45" s="30"/>
      <x:c r="H45" s="30"/>
    </x:row>
    <x:row r="46" ht="22" customHeight="1">
      <x:c r="A46" s="3"/>
      <x:c r="B46" s="3"/>
      <x:c r="C46" s="3"/>
      <x:c r="D46" s="3"/>
      <x:c r="E46" s="3"/>
      <x:c r="F46" s="3"/>
      <x:c r="G46" s="3"/>
      <x:c r="H46" s="3"/>
    </x:row>
    <x:row r="47" ht="24" customHeight="1">
      <x:c r="A47" s="30" t="str">
        <x:v>Annualized value = modeled wins × reach-weighted annual spend. Segment allocation is proportional to reachable counts; conversion rates are shared. Split the model when prices, sales cycles, route quality or conversion differ materially.</x:v>
      </x:c>
      <x:c r="B47" s="30"/>
      <x:c r="C47" s="30"/>
      <x:c r="D47" s="30"/>
      <x:c r="E47" s="30"/>
      <x:c r="F47" s="30"/>
      <x:c r="G47" s="30"/>
      <x:c r="H47" s="30"/>
    </x:row>
    <x:row r="48" ht="24" customHeight="1">
      <x:c r="A48" s="30"/>
      <x:c r="B48" s="30"/>
      <x:c r="C48" s="30"/>
      <x:c r="D48" s="30"/>
      <x:c r="E48" s="30"/>
      <x:c r="F48" s="30"/>
      <x:c r="G48" s="30"/>
      <x:c r="H48" s="30"/>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E7:H7"/>
    <x:mergeCell ref="E8:H8"/>
    <x:mergeCell ref="E9:H9"/>
    <x:mergeCell ref="E10:H10"/>
    <x:mergeCell ref="E11:H11"/>
    <x:mergeCell ref="E12:H12"/>
    <x:mergeCell ref="E13:H13"/>
    <x:mergeCell ref="E14:H14"/>
    <x:mergeCell ref="E15:H15"/>
    <x:mergeCell ref="E16:H16"/>
    <x:mergeCell ref="A41:H42"/>
    <x:mergeCell ref="A44:H45"/>
    <x:mergeCell ref="A47:H48"/>
    <x:mergeCell ref="A5:H5"/>
  </x:mergeCells>
  <x:conditionalFormatting sqref="B20:D20">
    <x:cfRule type="expression" dxfId="1" priority="1">
      <x:formula>LEFT(B20,5)="ERROR"</x:formula>
    </x:cfRule>
  </x:conditionalFormatting>
  <x:pageMargins left="0.7" right="0.7" top="0.75" bottom="0.75" header="0.3" footer="0.3"/>
  <x:legacyDrawing xmlns:r="http://schemas.openxmlformats.org/officeDocument/2006/relationships" r:id="Re2d80b4bec804096"/>
</x:worksheet>
</file>

<file path=xl/worksheets/sheet4.xml><?xml version="1.0" encoding="utf-8"?>
<x:worksheet xmlns:x="http://schemas.openxmlformats.org/spreadsheetml/2006/main">
  <x:sheetFormatPr defaultRowHeight="15"/>
  <x:cols>
    <x:col min="1" max="1" width="35" hidden="0" customWidth="1"/>
    <x:col min="2" max="2" width="20" hidden="0" customWidth="1"/>
    <x:col min="3" max="3" width="20" hidden="0" customWidth="1"/>
    <x:col min="4" max="4" width="20" hidden="0" customWidth="1"/>
    <x:col min="5" max="5" width="15" hidden="0" customWidth="1"/>
    <x:col min="6" max="6" width="15" hidden="0" customWidth="1"/>
    <x:col min="7" max="7" width="15" hidden="0" customWidth="1"/>
    <x:col min="8" max="8" width="15" hidden="0" customWidth="1"/>
  </x:cols>
  <x:sheetData>
    <x:row r="1" ht="25" customHeight="1">
      <x:c r="A1" s="7" t="str">
        <x:v>The market is not the forecast.</x:v>
      </x:c>
      <x:c r="B1" s="7"/>
      <x:c r="C1" s="7"/>
      <x:c r="D1" s="7"/>
      <x:c r="E1" s="7"/>
      <x:c r="F1" s="7"/>
      <x:c r="G1" s="7"/>
      <x:c r="H1" s="7"/>
    </x:row>
    <x:row r="2" ht="25" customHeight="1">
      <x:c r="A2" s="7"/>
      <x:c r="B2" s="7"/>
      <x:c r="C2" s="7"/>
      <x:c r="D2" s="7"/>
      <x:c r="E2" s="7"/>
      <x:c r="F2" s="7"/>
      <x:c r="G2" s="7"/>
      <x:c r="H2" s="7"/>
    </x:row>
    <x:row r="3" ht="23" customHeight="1">
      <x:c r="A3" s="11" t="str">
        <x:v>LEADSCORER  |  Working-scenario dashboard  |  Annual potential and new-business acquisition are different measures.</x:v>
      </x:c>
      <x:c r="B3" s="11"/>
      <x:c r="C3" s="11"/>
      <x:c r="D3" s="11"/>
      <x:c r="E3" s="11"/>
      <x:c r="F3" s="11"/>
      <x:c r="G3" s="11"/>
      <x:c r="H3" s="11"/>
    </x:row>
    <x:row r="4" ht="23" customHeight="1">
      <x:c r="A4" s="11"/>
      <x:c r="B4" s="11"/>
      <x:c r="C4" s="11"/>
      <x:c r="D4" s="11"/>
      <x:c r="E4" s="11"/>
      <x:c r="F4" s="11"/>
      <x:c r="G4" s="11"/>
      <x:c r="H4" s="11"/>
    </x:row>
    <x:row r="5" ht="30" customHeight="1">
      <x:c r="A5" s="97" t="str">
        <x:f>"Currency: "&amp;'Start Here'!B10&amp;" | Inputs: "&amp;'Start Here'!B14&amp;" | Annual market potential; new-win value is annualized, not recognized revenue."</x:f>
        <x:v>Currency: USD | Inputs: Illustrative example | Annual market potential; new-win value is annualized, not recognized revenue.</x:v>
      </x:c>
      <x:c r="B5" s="97"/>
      <x:c r="C5" s="97"/>
      <x:c r="D5" s="97"/>
      <x:c r="E5" s="97"/>
      <x:c r="F5" s="97"/>
      <x:c r="G5" s="97"/>
      <x:c r="H5" s="97"/>
    </x:row>
    <x:row r="6" ht="42" customHeight="1">
      <x:c r="A6" s="15" t="str">
        <x:v>MARKET / UNIT</x:v>
      </x:c>
      <x:c r="B6" s="15" t="str">
        <x:v>VALUE</x:v>
      </x:c>
      <x:c r="C6" s="15" t="str">
        <x:v>INTERPRETATION</x:v>
      </x:c>
      <x:c r="D6" s="15" t="str"/>
      <x:c r="E6" s="3"/>
      <x:c r="F6" s="3"/>
      <x:c r="G6" s="3"/>
      <x:c r="H6" s="3"/>
    </x:row>
    <x:row r="7" ht="31" customHeight="1">
      <x:c r="A7" s="24" t="str">
        <x:v>TAM accounts</x:v>
      </x:c>
      <x:c r="B7" s="78" t="n">
        <x:f>IF('Campaign Scenarios'!$C$20="OK",'Market Segments'!B17,"")</x:f>
        <x:v>20000</x:v>
      </x:c>
      <x:c r="C7" s="24" t="str">
        <x:v>Potential buying units in your defined market.</x:v>
      </x:c>
      <x:c r="D7" s="24"/>
      <x:c r="E7" s="24"/>
      <x:c r="F7" s="24"/>
      <x:c r="G7" s="24"/>
      <x:c r="H7" s="24"/>
    </x:row>
    <x:row r="8" ht="31" customHeight="1">
      <x:c r="A8" s="84" t="str">
        <x:v>TAM annual value</x:v>
      </x:c>
      <x:c r="B8" s="85" t="n">
        <x:f>IF('Campaign Scenarios'!$C$20="OK",'Market Segments'!I17,"")</x:f>
        <x:v>528000000</x:v>
      </x:c>
      <x:c r="C8" s="84" t="str">
        <x:v>Annual spend ceiling on this offer.</x:v>
      </x:c>
      <x:c r="D8" s="84"/>
      <x:c r="E8" s="84"/>
      <x:c r="F8" s="84"/>
      <x:c r="G8" s="84"/>
      <x:c r="H8" s="84"/>
    </x:row>
    <x:row r="9" ht="22" customHeight="1">
      <x:c r="A9" s="3"/>
      <x:c r="B9" s="79"/>
      <x:c r="C9" s="3"/>
      <x:c r="D9" s="3"/>
      <x:c r="E9" s="3"/>
      <x:c r="F9" s="3"/>
      <x:c r="G9" s="3"/>
      <x:c r="H9" s="3"/>
    </x:row>
    <x:row r="10" ht="31" customHeight="1">
      <x:c r="A10" s="24" t="str">
        <x:v>SAM accounts</x:v>
      </x:c>
      <x:c r="B10" s="78" t="n">
        <x:f>IF('Campaign Scenarios'!$C$20="OK",'Market Segments'!D17,"")</x:f>
        <x:v>5000</x:v>
      </x:c>
      <x:c r="C10" s="24" t="str">
        <x:v>Accounts matching your serviceable boundary.</x:v>
      </x:c>
      <x:c r="D10" s="24"/>
      <x:c r="E10" s="24"/>
      <x:c r="F10" s="24"/>
      <x:c r="G10" s="24"/>
      <x:c r="H10" s="24"/>
    </x:row>
    <x:row r="11" ht="31" customHeight="1">
      <x:c r="A11" s="84" t="str">
        <x:v>SAM annual value</x:v>
      </x:c>
      <x:c r="B11" s="85" t="n">
        <x:f>IF('Campaign Scenarios'!$C$20="OK",'Market Segments'!J17,"")</x:f>
        <x:v>133200000</x:v>
      </x:c>
      <x:c r="C11" s="84" t="str">
        <x:v>Annual serviceable spend, not a forecast.</x:v>
      </x:c>
      <x:c r="D11" s="84"/>
      <x:c r="E11" s="84"/>
      <x:c r="F11" s="84"/>
      <x:c r="G11" s="84"/>
      <x:c r="H11" s="84"/>
    </x:row>
    <x:row r="12" ht="22" customHeight="1">
      <x:c r="A12" s="3"/>
      <x:c r="B12" s="79"/>
      <x:c r="C12" s="3"/>
      <x:c r="D12" s="3"/>
      <x:c r="E12" s="3"/>
      <x:c r="F12" s="3"/>
      <x:c r="G12" s="3"/>
      <x:c r="H12" s="3"/>
    </x:row>
    <x:row r="13" ht="31" customHeight="1">
      <x:c r="A13" s="24" t="str">
        <x:v>Net-new eligible SAM</x:v>
      </x:c>
      <x:c r="B13" s="78" t="n">
        <x:f>IF('Campaign Scenarios'!$C$20="OK",'Market Segments'!H17,"")</x:f>
        <x:v>4700</x:v>
      </x:c>
      <x:c r="C13" s="24" t="str">
        <x:v>After existing and other exclusions.</x:v>
      </x:c>
      <x:c r="D13" s="24"/>
      <x:c r="E13" s="24"/>
      <x:c r="F13" s="24"/>
      <x:c r="G13" s="24"/>
      <x:c r="H13" s="24"/>
    </x:row>
    <x:row r="14" ht="31" customHeight="1">
      <x:c r="A14" s="24" t="str">
        <x:v>Named reachable accounts</x:v>
      </x:c>
      <x:c r="B14" s="78" t="n">
        <x:f>IF('Campaign Scenarios'!$C$20="OK",'Market Segments'!G17,"")</x:f>
        <x:v>2100</x:v>
      </x:c>
      <x:c r="C14" s="24" t="str">
        <x:v>Audited account pool entered in the model.</x:v>
      </x:c>
      <x:c r="D14" s="24"/>
      <x:c r="E14" s="24"/>
      <x:c r="F14" s="24"/>
      <x:c r="G14" s="24"/>
      <x:c r="H14" s="24"/>
    </x:row>
    <x:row r="15" ht="22" customHeight="1">
      <x:c r="A15" s="3"/>
      <x:c r="B15" s="79"/>
      <x:c r="C15" s="3"/>
      <x:c r="D15" s="3"/>
      <x:c r="E15" s="3"/>
      <x:c r="F15" s="3"/>
      <x:c r="G15" s="3"/>
      <x:c r="H15" s="3"/>
    </x:row>
    <x:row r="16" ht="31" customHeight="1">
      <x:c r="A16" s="84" t="str">
        <x:v>Modeled new customers</x:v>
      </x:c>
      <x:c r="B16" s="88" t="n">
        <x:f>IF('Campaign Scenarios'!$C$20="OK",'Campaign Scenarios'!C33,"")</x:f>
        <x:v>7.122149999999999</x:v>
      </x:c>
      <x:c r="C16" s="84" t="str">
        <x:v>Expected wins through this outbound cohort.</x:v>
      </x:c>
      <x:c r="D16" s="84"/>
      <x:c r="E16" s="84"/>
      <x:c r="F16" s="84"/>
      <x:c r="G16" s="84"/>
      <x:c r="H16" s="84"/>
    </x:row>
    <x:row r="17" ht="31" customHeight="1">
      <x:c r="A17" s="84" t="str">
        <x:v>Annualized value of wins</x:v>
      </x:c>
      <x:c r="B17" s="85" t="n">
        <x:f>IF('Campaign Scenarios'!$C$20="OK",'Campaign Scenarios'!C34,"")</x:f>
        <x:v>191280.59999999998</x:v>
      </x:c>
      <x:c r="C17" s="84" t="str">
        <x:v>Not recognized revenue or guaranteed ARR.</x:v>
      </x:c>
      <x:c r="D17" s="84"/>
      <x:c r="E17" s="84"/>
      <x:c r="F17" s="84"/>
      <x:c r="G17" s="84"/>
      <x:c r="H17" s="84"/>
    </x:row>
    <x:row r="18" ht="22" customHeight="1">
      <x:c r="A18" s="3"/>
      <x:c r="B18" s="79"/>
      <x:c r="C18" s="3"/>
      <x:c r="D18" s="3"/>
      <x:c r="E18" s="3"/>
      <x:c r="F18" s="3"/>
      <x:c r="G18" s="3"/>
      <x:c r="H18" s="3"/>
    </x:row>
    <x:row r="19" ht="31" customHeight="1">
      <x:c r="A19" s="24" t="str">
        <x:v>Account pool coverage</x:v>
      </x:c>
      <x:c r="B19" s="82" t="n">
        <x:f>IF('Campaign Scenarios'!$C$20&lt;&gt;"OK","",IF('Market Segments'!H17=0,0,'Market Segments'!G17/'Market Segments'!H17))</x:f>
        <x:v>0.44680851063829785</x:v>
      </x:c>
      <x:c r="C19" s="24" t="str">
        <x:v>Named reachable / eligible net-new SAM.</x:v>
      </x:c>
      <x:c r="D19" s="24"/>
      <x:c r="E19" s="24"/>
      <x:c r="F19" s="24"/>
      <x:c r="G19" s="24"/>
      <x:c r="H19" s="24"/>
    </x:row>
    <x:row r="20" ht="31" customHeight="1">
      <x:c r="A20" s="24" t="str">
        <x:v>Runway, active months</x:v>
      </x:c>
      <x:c r="B20" s="72" t="n">
        <x:f>IF('Campaign Scenarios'!$C$20="OK",'Campaign Scenarios'!C36,"")</x:f>
        <x:v>7</x:v>
      </x:c>
      <x:c r="C20" s="24" t="str">
        <x:v>No repeat accounts or replenishment.</x:v>
      </x:c>
      <x:c r="D20" s="24"/>
      <x:c r="E20" s="24"/>
      <x:c r="F20" s="24"/>
      <x:c r="G20" s="24"/>
      <x:c r="H20" s="24"/>
    </x:row>
    <x:row r="21" ht="22" customHeight="1">
      <x:c r="A21" s="3"/>
      <x:c r="B21" s="3"/>
      <x:c r="C21" s="3"/>
      <x:c r="D21" s="3"/>
      <x:c r="E21" s="3"/>
      <x:c r="F21" s="3"/>
      <x:c r="G21" s="3"/>
      <x:c r="H21" s="3"/>
    </x:row>
    <x:row r="22" ht="22" customHeight="1">
      <x:c r="A22" s="3"/>
      <x:c r="B22" s="3"/>
      <x:c r="C22" s="3"/>
      <x:c r="D22" s="3"/>
      <x:c r="E22" s="3"/>
      <x:c r="F22" s="3"/>
      <x:c r="G22" s="3"/>
      <x:c r="H22" s="3"/>
    </x:row>
    <x:row r="23" ht="42" customHeight="1">
      <x:c r="A23" s="15" t="str">
        <x:v>SCENARIO</x:v>
      </x:c>
      <x:c r="B23" s="15" t="str">
        <x:v>EXPECTED NEW CUSTOMERS</x:v>
      </x:c>
      <x:c r="C23" s="15" t="str">
        <x:v>ANNUALIZED VALUE</x:v>
      </x:c>
      <x:c r="D23" s="15" t="str">
        <x:v>VALUE / SAM</x:v>
      </x:c>
      <x:c r="E23" s="3"/>
      <x:c r="F23" s="3"/>
      <x:c r="G23" s="3"/>
      <x:c r="H23" s="3"/>
    </x:row>
    <x:row r="24" ht="30" customHeight="1">
      <x:c r="A24" s="3" t="str">
        <x:v>Cautious</x:v>
      </x:c>
      <x:c r="B24" s="73" t="n">
        <x:f>IF('Campaign Scenarios'!B$20="OK",'Campaign Scenarios'!B33,"")</x:f>
        <x:v>0.6378750000000001</x:v>
      </x:c>
      <x:c r="C24" s="79" t="n">
        <x:f>IF('Campaign Scenarios'!B$20="OK",'Campaign Scenarios'!B34,"")</x:f>
        <x:v>17131.500000000004</x:v>
      </x:c>
      <x:c r="D24" s="102" t="n">
        <x:f>IF('Campaign Scenarios'!B$20="OK",'Campaign Scenarios'!B35,"")</x:f>
        <x:v>0.0001286148648648649</x:v>
      </x:c>
      <x:c r="E24" s="3"/>
      <x:c r="F24" s="3"/>
      <x:c r="G24" s="3"/>
      <x:c r="H24" s="3"/>
    </x:row>
    <x:row r="25" ht="30" customHeight="1">
      <x:c r="A25" s="3" t="str">
        <x:v>Working</x:v>
      </x:c>
      <x:c r="B25" s="73" t="n">
        <x:f>IF('Campaign Scenarios'!C$20="OK",'Campaign Scenarios'!C33,"")</x:f>
        <x:v>7.122149999999999</x:v>
      </x:c>
      <x:c r="C25" s="79" t="n">
        <x:f>IF('Campaign Scenarios'!C$20="OK",'Campaign Scenarios'!C34,"")</x:f>
        <x:v>191280.59999999998</x:v>
      </x:c>
      <x:c r="D25" s="102" t="n">
        <x:f>IF('Campaign Scenarios'!C$20="OK",'Campaign Scenarios'!C35,"")</x:f>
        <x:v>0.0014360405405405405</x:v>
      </x:c>
      <x:c r="E25" s="3"/>
      <x:c r="F25" s="3"/>
      <x:c r="G25" s="3"/>
      <x:c r="H25" s="3"/>
    </x:row>
    <x:row r="26" ht="30" customHeight="1">
      <x:c r="A26" s="3" t="str">
        <x:v>Stretch</x:v>
      </x:c>
      <x:c r="B26" s="73" t="n">
        <x:f>IF('Campaign Scenarios'!D$20="OK",'Campaign Scenarios'!D33,"")</x:f>
        <x:v>16.0872075</x:v>
      </x:c>
      <x:c r="C26" s="79" t="n">
        <x:f>IF('Campaign Scenarios'!D$20="OK",'Campaign Scenarios'!D34,"")</x:f>
        <x:v>432056.43000000005</x:v>
      </x:c>
      <x:c r="D26" s="102" t="n">
        <x:f>IF('Campaign Scenarios'!D$20="OK",'Campaign Scenarios'!D35,"")</x:f>
        <x:v>0.0032436668918918925</x:v>
      </x:c>
      <x:c r="E26" s="3"/>
      <x:c r="F26" s="3"/>
      <x:c r="G26" s="3"/>
      <x:c r="H26" s="3"/>
    </x:row>
    <x:row r="27" ht="22" customHeight="1">
      <x:c r="A27" s="3"/>
      <x:c r="B27" s="3"/>
      <x:c r="C27" s="3"/>
      <x:c r="D27" s="3"/>
      <x:c r="E27" s="3"/>
      <x:c r="F27" s="3"/>
      <x:c r="G27" s="3"/>
      <x:c r="H27" s="3"/>
    </x:row>
    <x:row r="28" ht="22" customHeight="1">
      <x:c r="A28" s="3"/>
      <x:c r="B28" s="3"/>
      <x:c r="C28" s="3"/>
      <x:c r="D28" s="3"/>
      <x:c r="E28" s="3"/>
      <x:c r="F28" s="3"/>
      <x:c r="G28" s="3"/>
      <x:c r="H28" s="3"/>
    </x:row>
    <x:row r="29" ht="24" customHeight="1">
      <x:c r="A29" s="30" t="str">
        <x:v>INTERPRETATION: A large TAM does not remove an account-reach, sales-cycle or delivery constraint. Expanding monthly outreach cannot expand the static reachable pool. Use Sensitivity to see which input changes this model's output.</x:v>
      </x:c>
      <x:c r="B29" s="30"/>
      <x:c r="C29" s="30"/>
      <x:c r="D29" s="30"/>
      <x:c r="E29" s="30"/>
      <x:c r="F29" s="30"/>
      <x:c r="G29" s="30"/>
      <x:c r="H29" s="30"/>
    </x:row>
    <x:row r="30" ht="24" customHeight="1">
      <x:c r="A30" s="30"/>
      <x:c r="B30" s="30"/>
      <x:c r="C30" s="30"/>
      <x:c r="D30" s="30"/>
      <x:c r="E30" s="30"/>
      <x:c r="F30" s="30"/>
      <x:c r="G30" s="30"/>
      <x:c r="H30" s="30"/>
    </x:row>
    <x:row r="31" ht="22" customHeight="1">
      <x:c r="A31" s="3"/>
      <x:c r="B31" s="3"/>
      <x:c r="C31" s="3"/>
      <x:c r="D31" s="3"/>
      <x:c r="E31" s="3"/>
      <x:c r="F31" s="3"/>
      <x:c r="G31" s="3"/>
      <x:c r="H31" s="3"/>
    </x:row>
    <x:row r="32" ht="24" customHeight="1">
      <x:c r="A32" s="30" t="str">
        <x:v>Currency and horizon: see Start Here. These scenarios are not statistical confidence intervals and are not guaranteed to remain ordered after editing. Existing customers, other channels and opening opportunities are excluded.</x:v>
      </x:c>
      <x:c r="B32" s="30"/>
      <x:c r="C32" s="30"/>
      <x:c r="D32" s="30"/>
      <x:c r="E32" s="30"/>
      <x:c r="F32" s="30"/>
      <x:c r="G32" s="30"/>
      <x:c r="H32" s="30"/>
    </x:row>
    <x:row r="33" ht="24" customHeight="1">
      <x:c r="A33" s="30"/>
      <x:c r="B33" s="30"/>
      <x:c r="C33" s="30"/>
      <x:c r="D33" s="30"/>
      <x:c r="E33" s="30"/>
      <x:c r="F33" s="30"/>
      <x:c r="G33" s="30"/>
      <x:c r="H33" s="30"/>
    </x:row>
    <x:row r="34" ht="22" customHeight="1">
      <x:c r="A34" s="3"/>
      <x:c r="B34" s="3"/>
      <x:c r="C34" s="3"/>
      <x:c r="D34" s="3"/>
      <x:c r="E34" s="3"/>
      <x:c r="F34" s="3"/>
      <x:c r="G34" s="3"/>
      <x:c r="H34" s="3"/>
    </x:row>
    <x:row r="35" ht="22" customHeight="1">
      <x:c r="A35" s="3"/>
      <x:c r="B35" s="3"/>
      <x:c r="C35" s="3"/>
      <x:c r="D35" s="3"/>
      <x:c r="E35" s="3"/>
      <x:c r="F35" s="3"/>
      <x:c r="G35" s="3"/>
      <x:c r="H35" s="3"/>
    </x:row>
    <x:row r="36" ht="22" customHeight="1">
      <x:c r="A36" s="3"/>
      <x:c r="B36" s="3"/>
      <x:c r="C36" s="3"/>
      <x:c r="D36" s="3"/>
      <x:c r="E36" s="3"/>
      <x:c r="F36" s="3"/>
      <x:c r="G36" s="3"/>
      <x:c r="H36" s="3"/>
    </x:row>
    <x:row r="37" ht="22" customHeight="1">
      <x:c r="A37" s="3"/>
      <x:c r="B37" s="3"/>
      <x:c r="C37" s="3"/>
      <x:c r="D37" s="3"/>
      <x:c r="E37" s="3"/>
      <x:c r="F37" s="3"/>
      <x:c r="G37" s="3"/>
      <x:c r="H37" s="3"/>
    </x:row>
    <x:row r="38" ht="22" customHeight="1">
      <x:c r="A38" s="3"/>
      <x:c r="B38" s="3"/>
      <x:c r="C38" s="3"/>
      <x:c r="D38" s="3"/>
      <x:c r="E38" s="3"/>
      <x:c r="F38" s="3"/>
      <x:c r="G38" s="3"/>
      <x:c r="H38" s="3"/>
    </x:row>
    <x:row r="39" ht="22" customHeight="1">
      <x:c r="A39" s="3"/>
      <x:c r="B39" s="3"/>
      <x:c r="C39" s="3"/>
      <x:c r="D39" s="3"/>
      <x:c r="E39" s="3"/>
      <x:c r="F39" s="3"/>
      <x:c r="G39" s="3"/>
      <x:c r="H39" s="3"/>
    </x:row>
    <x:row r="40" ht="22" customHeight="1">
      <x:c r="A40" s="3"/>
      <x:c r="B40" s="3"/>
      <x:c r="C40" s="3"/>
      <x:c r="D40" s="3"/>
      <x:c r="E40" s="3"/>
      <x:c r="F40" s="3"/>
      <x:c r="G40" s="3"/>
      <x:c r="H40" s="3"/>
    </x:row>
    <x:row r="41" ht="22" customHeight="1">
      <x:c r="A41" s="3"/>
      <x:c r="B41" s="3"/>
      <x:c r="C41" s="3"/>
      <x:c r="D41" s="3"/>
      <x:c r="E41" s="3"/>
      <x:c r="F41" s="3"/>
      <x:c r="G41" s="3"/>
      <x:c r="H41" s="3"/>
    </x:row>
    <x:row r="42" ht="22" customHeight="1">
      <x:c r="A42" s="3"/>
      <x:c r="B42" s="3"/>
      <x:c r="C42" s="3"/>
      <x:c r="D42" s="3"/>
      <x:c r="E42" s="3"/>
      <x:c r="F42" s="3"/>
      <x:c r="G42" s="3"/>
      <x:c r="H42" s="3"/>
    </x:row>
    <x:row r="43" ht="22" customHeight="1">
      <x:c r="A43" s="3"/>
      <x:c r="B43" s="3"/>
      <x:c r="C43" s="3"/>
      <x:c r="D43" s="3"/>
      <x:c r="E43" s="3"/>
      <x:c r="F43" s="3"/>
      <x:c r="G43" s="3"/>
      <x:c r="H43" s="3"/>
    </x:row>
    <x:row r="44" ht="22" customHeight="1">
      <x:c r="A44" s="3"/>
      <x:c r="B44" s="3"/>
      <x:c r="C44" s="3"/>
      <x:c r="D44" s="3"/>
      <x:c r="E44" s="3"/>
      <x:c r="F44" s="3"/>
      <x:c r="G44" s="3"/>
      <x:c r="H44" s="3"/>
    </x:row>
    <x:row r="45" ht="22" customHeight="1">
      <x:c r="A45" s="3"/>
      <x:c r="B45" s="3"/>
      <x:c r="C45" s="3"/>
      <x:c r="D45" s="3"/>
      <x:c r="E45" s="3"/>
      <x:c r="F45" s="3"/>
      <x:c r="G45" s="3"/>
      <x:c r="H45" s="3"/>
    </x:row>
    <x:row r="46" ht="22" customHeight="1">
      <x:c r="A46" s="3"/>
      <x:c r="B46" s="3"/>
      <x:c r="C46" s="3"/>
      <x:c r="D46" s="3"/>
      <x:c r="E46" s="3"/>
      <x:c r="F46" s="3"/>
      <x:c r="G46" s="3"/>
      <x:c r="H46" s="3"/>
    </x:row>
    <x:row r="47" ht="22" customHeight="1">
      <x:c r="A47" s="3"/>
      <x:c r="B47" s="3"/>
      <x:c r="C47" s="3"/>
      <x:c r="D47" s="3"/>
      <x:c r="E47" s="3"/>
      <x:c r="F47" s="3"/>
      <x:c r="G47" s="3"/>
      <x:c r="H47" s="3"/>
    </x:row>
    <x:row r="48" ht="22" customHeight="1">
      <x:c r="A48" s="3"/>
      <x:c r="B48" s="3"/>
      <x:c r="C48" s="3"/>
      <x:c r="D48" s="3"/>
      <x:c r="E48" s="3"/>
      <x:c r="F48" s="3"/>
      <x:c r="G48" s="3"/>
      <x:c r="H48" s="3"/>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C7:H7"/>
    <x:mergeCell ref="C8:H8"/>
    <x:mergeCell ref="C10:H10"/>
    <x:mergeCell ref="C11:H11"/>
    <x:mergeCell ref="C13:H13"/>
    <x:mergeCell ref="C14:H14"/>
    <x:mergeCell ref="C16:H16"/>
    <x:mergeCell ref="C17:H17"/>
    <x:mergeCell ref="C19:H19"/>
    <x:mergeCell ref="C20:H20"/>
    <x:mergeCell ref="A29:H30"/>
    <x:mergeCell ref="A32:H33"/>
    <x:mergeCell ref="A5:H5"/>
  </x:mergeCells>
  <x:pageMargins left="0.7" right="0.7" top="0.75" bottom="0.75" header="0.3" footer="0.3"/>
  <x:drawing xmlns:r="http://schemas.openxmlformats.org/officeDocument/2006/relationships" r:id="R1e881088c6b748f5"/>
</x:worksheet>
</file>

<file path=xl/worksheets/sheet5.xml><?xml version="1.0" encoding="utf-8"?>
<x:worksheet xmlns:x="http://schemas.openxmlformats.org/spreadsheetml/2006/main">
  <x:sheetFormatPr defaultRowHeight="15"/>
  <x:cols>
    <x:col min="1" max="1" width="39" hidden="0" customWidth="1"/>
    <x:col min="2" max="2" width="22" hidden="0" customWidth="1"/>
    <x:col min="3" max="3" width="22" hidden="0" customWidth="1"/>
    <x:col min="4" max="4" width="16" hidden="0" customWidth="1"/>
    <x:col min="5" max="5" width="16" hidden="0" customWidth="1"/>
    <x:col min="6" max="6" width="16" hidden="0" customWidth="1"/>
    <x:col min="7" max="7" width="16" hidden="0" customWidth="1"/>
    <x:col min="8" max="8" width="16" hidden="0" customWidth="1"/>
  </x:cols>
  <x:sheetData>
    <x:row r="1" ht="25" customHeight="1">
      <x:c r="A1" s="7" t="str">
        <x:v>03 / An independent sense-check</x:v>
      </x:c>
      <x:c r="B1" s="7"/>
      <x:c r="C1" s="7"/>
      <x:c r="D1" s="7"/>
      <x:c r="E1" s="7"/>
      <x:c r="F1" s="7"/>
      <x:c r="G1" s="7"/>
      <x:c r="H1" s="7"/>
    </x:row>
    <x:row r="2" ht="25" customHeight="1">
      <x:c r="A2" s="7"/>
      <x:c r="B2" s="7"/>
      <x:c r="C2" s="7"/>
      <x:c r="D2" s="7"/>
      <x:c r="E2" s="7"/>
      <x:c r="F2" s="7"/>
      <x:c r="G2" s="7"/>
      <x:c r="H2" s="7"/>
    </x:row>
    <x:row r="3" ht="23" customHeight="1">
      <x:c r="A3" s="11" t="str">
        <x:v>Optional cross-check only. Do not add this estimate to bottom-up TAM or silently replace it.</x:v>
      </x:c>
      <x:c r="B3" s="11"/>
      <x:c r="C3" s="11"/>
      <x:c r="D3" s="11"/>
      <x:c r="E3" s="11"/>
      <x:c r="F3" s="11"/>
      <x:c r="G3" s="11"/>
      <x:c r="H3" s="11"/>
    </x:row>
    <x:row r="4" ht="23" customHeight="1">
      <x:c r="A4" s="11"/>
      <x:c r="B4" s="11"/>
      <x:c r="C4" s="11"/>
      <x:c r="D4" s="11"/>
      <x:c r="E4" s="11"/>
      <x:c r="F4" s="11"/>
      <x:c r="G4" s="11"/>
      <x:c r="H4" s="11"/>
    </x:row>
    <x:row r="5" ht="30" customHeight="1">
      <x:c r="A5" s="97" t="str">
        <x:f>"Currency: "&amp;'Start Here'!B10&amp;" | Inputs: "&amp;'Start Here'!B14&amp;" | Annual market potential; new-win value is annualized, not recognized revenue."</x:f>
        <x:v>Currency: USD | Inputs: Illustrative example | Annual market potential; new-win value is annualized, not recognized revenue.</x:v>
      </x:c>
      <x:c r="B5" s="97"/>
      <x:c r="C5" s="97"/>
      <x:c r="D5" s="97"/>
      <x:c r="E5" s="97"/>
      <x:c r="F5" s="97"/>
      <x:c r="G5" s="97"/>
      <x:c r="H5" s="97"/>
    </x:row>
    <x:row r="6" ht="22" customHeight="1">
      <x:c r="A6" s="3"/>
      <x:c r="B6" s="3"/>
      <x:c r="C6" s="3"/>
      <x:c r="D6" s="3"/>
      <x:c r="E6" s="3"/>
      <x:c r="F6" s="3"/>
      <x:c r="G6" s="3"/>
      <x:c r="H6" s="3"/>
    </x:row>
    <x:row r="7" ht="42" customHeight="1">
      <x:c r="A7" s="24" t="str">
        <x:v>Broad annual market spend</x:v>
      </x:c>
      <x:c r="B7" s="38"/>
      <x:c r="C7" s="20"/>
      <x:c r="D7" s="24" t="str">
        <x:v>Use spend on the relevant category, not the buyers' total revenue.</x:v>
      </x:c>
      <x:c r="E7" s="24"/>
      <x:c r="F7" s="24"/>
      <x:c r="G7" s="24"/>
      <x:c r="H7" s="24"/>
    </x:row>
    <x:row r="8" ht="42" customHeight="1">
      <x:c r="A8" s="24" t="str">
        <x:v>In-scope category share</x:v>
      </x:c>
      <x:c r="B8" s="56"/>
      <x:c r="C8" s="20"/>
      <x:c r="D8" s="24" t="str">
        <x:v>A documented scope adjustment, not your expected market share.</x:v>
      </x:c>
      <x:c r="E8" s="24"/>
      <x:c r="F8" s="24"/>
      <x:c r="G8" s="24"/>
      <x:c r="H8" s="24"/>
    </x:row>
    <x:row r="9" ht="42" customHeight="1">
      <x:c r="A9" s="24" t="str">
        <x:v>Source URL / reference</x:v>
      </x:c>
      <x:c r="B9" s="20"/>
      <x:c r="C9" s="20"/>
      <x:c r="D9" s="24" t="str">
        <x:v>Use original research where available.</x:v>
      </x:c>
      <x:c r="E9" s="24"/>
      <x:c r="F9" s="24"/>
      <x:c r="G9" s="24"/>
      <x:c r="H9" s="24"/>
    </x:row>
    <x:row r="10" ht="42" customHeight="1">
      <x:c r="A10" s="24" t="str">
        <x:v>Data reference year</x:v>
      </x:c>
      <x:c r="B10" s="20"/>
      <x:c r="C10" s="20"/>
      <x:c r="D10" s="24" t="str">
        <x:v>Match the period to the bottom-up estimate.</x:v>
      </x:c>
      <x:c r="E10" s="24"/>
      <x:c r="F10" s="24"/>
      <x:c r="G10" s="24"/>
      <x:c r="H10" s="24"/>
    </x:row>
    <x:row r="11" ht="42" customHeight="1">
      <x:c r="A11" s="24" t="str">
        <x:v>Comparable scope notes</x:v>
      </x:c>
      <x:c r="B11" s="20"/>
      <x:c r="C11" s="20"/>
      <x:c r="D11" s="24" t="str">
        <x:v>Check currency, geography, buyer unit, category and gross/net basis.</x:v>
      </x:c>
      <x:c r="E11" s="24"/>
      <x:c r="F11" s="24"/>
      <x:c r="G11" s="24"/>
      <x:c r="H11" s="24"/>
    </x:row>
    <x:row r="12" ht="22" customHeight="1">
      <x:c r="A12" s="3"/>
      <x:c r="B12" s="3"/>
      <x:c r="C12" s="3"/>
      <x:c r="D12" s="3"/>
      <x:c r="E12" s="3"/>
      <x:c r="F12" s="3"/>
      <x:c r="G12" s="3"/>
      <x:c r="H12" s="3"/>
    </x:row>
    <x:row r="13" ht="22" customHeight="1">
      <x:c r="A13" s="3"/>
      <x:c r="B13" s="3"/>
      <x:c r="C13" s="3"/>
      <x:c r="D13" s="3"/>
      <x:c r="E13" s="3"/>
      <x:c r="F13" s="3"/>
      <x:c r="G13" s="3"/>
      <x:c r="H13" s="3"/>
    </x:row>
    <x:row r="14" ht="22" customHeight="1">
      <x:c r="A14" s="3" t="str">
        <x:v>CHECK STATUS</x:v>
      </x:c>
      <x:c r="B14" s="3" t="str">
        <x:f>IF(AND(B7="",B8=""),"Not entered",IF(OR(COUNT(B7:B8)&lt;2,B7&lt;0,B8&lt;0,B8&gt;1),"ERROR: check inputs","OK"))</x:f>
        <x:v>Not entered</x:v>
      </x:c>
      <x:c r="C14" s="3"/>
      <x:c r="D14" s="3"/>
      <x:c r="E14" s="3"/>
      <x:c r="F14" s="3"/>
      <x:c r="G14" s="3"/>
      <x:c r="H14" s="3"/>
    </x:row>
    <x:row r="15" ht="22" customHeight="1">
      <x:c r="A15" s="3"/>
      <x:c r="B15" s="3"/>
      <x:c r="C15" s="3"/>
      <x:c r="D15" s="3"/>
      <x:c r="E15" s="3"/>
      <x:c r="F15" s="3"/>
      <x:c r="G15" s="3"/>
      <x:c r="H15" s="3"/>
    </x:row>
    <x:row r="16" ht="22" customHeight="1">
      <x:c r="A16" s="3" t="str">
        <x:v>Comparable annual top-down estimate</x:v>
      </x:c>
      <x:c r="B16" s="42" t="str">
        <x:f>IF(B14="OK",B7*B8,"")</x:f>
      </x:c>
      <x:c r="C16" s="3"/>
      <x:c r="D16" s="3"/>
      <x:c r="E16" s="3"/>
      <x:c r="F16" s="3"/>
      <x:c r="G16" s="3"/>
      <x:c r="H16" s="3"/>
    </x:row>
    <x:row r="17" ht="22" customHeight="1">
      <x:c r="A17" s="3" t="str">
        <x:v>Bottom-up annual TAM</x:v>
      </x:c>
      <x:c r="B17" s="42" t="n">
        <x:f>IF('Market Segments'!L17="OK",'Market Segments'!I17,"")</x:f>
        <x:v>528000000</x:v>
      </x:c>
      <x:c r="C17" s="3"/>
      <x:c r="D17" s="3"/>
      <x:c r="E17" s="3"/>
      <x:c r="F17" s="3"/>
      <x:c r="G17" s="3"/>
      <x:c r="H17" s="3"/>
    </x:row>
    <x:row r="18" ht="22" customHeight="1">
      <x:c r="A18" s="3" t="str">
        <x:v>Bottom-up minus top-down</x:v>
      </x:c>
      <x:c r="B18" s="42" t="str">
        <x:f>IF(AND(B14="OK",'Market Segments'!L17="OK"),B17-B16,"")</x:f>
      </x:c>
      <x:c r="C18" s="3"/>
      <x:c r="D18" s="3"/>
      <x:c r="E18" s="3"/>
      <x:c r="F18" s="3"/>
      <x:c r="G18" s="3"/>
      <x:c r="H18" s="3"/>
    </x:row>
    <x:row r="19" ht="22" customHeight="1">
      <x:c r="A19" s="3" t="str">
        <x:v>Bottom-up / top-down</x:v>
      </x:c>
      <x:c r="B19" s="92" t="str">
        <x:f>IF(AND(B14="OK",'Market Segments'!L17="OK"),IF(B16=0,"N/A",B17/B16),"")</x:f>
      </x:c>
      <x:c r="C19" s="3"/>
      <x:c r="D19" s="3"/>
      <x:c r="E19" s="3"/>
      <x:c r="F19" s="3"/>
      <x:c r="G19" s="3"/>
      <x:c r="H19" s="3"/>
    </x:row>
    <x:row r="20" ht="22" customHeight="1">
      <x:c r="A20" s="3"/>
      <x:c r="B20" s="3"/>
      <x:c r="C20" s="3"/>
      <x:c r="D20" s="3"/>
      <x:c r="E20" s="3"/>
      <x:c r="F20" s="3"/>
      <x:c r="G20" s="3"/>
      <x:c r="H20" s="3"/>
    </x:row>
    <x:row r="21" ht="22" customHeight="1">
      <x:c r="A21" s="3"/>
      <x:c r="B21" s="3"/>
      <x:c r="C21" s="3"/>
      <x:c r="D21" s="3"/>
      <x:c r="E21" s="3"/>
      <x:c r="F21" s="3"/>
      <x:c r="G21" s="3"/>
      <x:c r="H21" s="3"/>
    </x:row>
    <x:row r="22" ht="24" customHeight="1">
      <x:c r="A22" s="30" t="str">
        <x:v>A difference is a research question, not proof that either estimate is correct. Reconcile product scope, time period, currency, buying-unit definition, omitted businesses, overlap and price assumptions. Never force agreement by inventing an adjustment.</x:v>
      </x:c>
      <x:c r="B22" s="30"/>
      <x:c r="C22" s="30"/>
      <x:c r="D22" s="30"/>
      <x:c r="E22" s="30"/>
      <x:c r="F22" s="30"/>
      <x:c r="G22" s="30"/>
      <x:c r="H22" s="30"/>
    </x:row>
    <x:row r="23" ht="24" customHeight="1">
      <x:c r="A23" s="30"/>
      <x:c r="B23" s="30"/>
      <x:c r="C23" s="30"/>
      <x:c r="D23" s="30"/>
      <x:c r="E23" s="30"/>
      <x:c r="F23" s="30"/>
      <x:c r="G23" s="30"/>
      <x:c r="H23" s="30"/>
    </x:row>
    <x:row r="24" ht="22" customHeight="1">
      <x:c r="A24" s="3"/>
      <x:c r="B24" s="3"/>
      <x:c r="C24" s="3"/>
      <x:c r="D24" s="3"/>
      <x:c r="E24" s="3"/>
      <x:c r="F24" s="3"/>
      <x:c r="G24" s="3"/>
      <x:c r="H24" s="3"/>
    </x:row>
    <x:row r="25" ht="22" customHeight="1">
      <x:c r="A25" s="3"/>
      <x:c r="B25" s="3"/>
      <x:c r="C25" s="3"/>
      <x:c r="D25" s="3"/>
      <x:c r="E25" s="3"/>
      <x:c r="F25" s="3"/>
      <x:c r="G25" s="3"/>
      <x:c r="H25" s="3"/>
    </x:row>
    <x:row r="26" ht="22" customHeight="1">
      <x:c r="A26" s="3"/>
      <x:c r="B26" s="3"/>
      <x:c r="C26" s="3"/>
      <x:c r="D26" s="3"/>
      <x:c r="E26" s="3"/>
      <x:c r="F26" s="3"/>
      <x:c r="G26" s="3"/>
      <x:c r="H26" s="3"/>
    </x:row>
    <x:row r="27" ht="22" customHeight="1">
      <x:c r="A27" s="3"/>
      <x:c r="B27" s="3"/>
      <x:c r="C27" s="3"/>
      <x:c r="D27" s="3"/>
      <x:c r="E27" s="3"/>
      <x:c r="F27" s="3"/>
      <x:c r="G27" s="3"/>
      <x:c r="H27" s="3"/>
    </x:row>
    <x:row r="28" ht="22" customHeight="1">
      <x:c r="A28" s="3"/>
      <x:c r="B28" s="3"/>
      <x:c r="C28" s="3"/>
      <x:c r="D28" s="3"/>
      <x:c r="E28" s="3"/>
      <x:c r="F28" s="3"/>
      <x:c r="G28" s="3"/>
      <x:c r="H28" s="3"/>
    </x:row>
    <x:row r="29" ht="22" customHeight="1">
      <x:c r="A29" s="3"/>
      <x:c r="B29" s="3"/>
      <x:c r="C29" s="3"/>
      <x:c r="D29" s="3"/>
      <x:c r="E29" s="3"/>
      <x:c r="F29" s="3"/>
      <x:c r="G29" s="3"/>
      <x:c r="H29" s="3"/>
    </x:row>
    <x:row r="30" ht="22" customHeight="1">
      <x:c r="A30" s="3"/>
      <x:c r="B30" s="3"/>
      <x:c r="C30" s="3"/>
      <x:c r="D30" s="3"/>
      <x:c r="E30" s="3"/>
      <x:c r="F30" s="3"/>
      <x:c r="G30" s="3"/>
      <x:c r="H30" s="3"/>
    </x:row>
    <x:row r="31" ht="22" customHeight="1">
      <x:c r="A31" s="3"/>
      <x:c r="B31" s="3"/>
      <x:c r="C31" s="3"/>
      <x:c r="D31" s="3"/>
      <x:c r="E31" s="3"/>
      <x:c r="F31" s="3"/>
      <x:c r="G31" s="3"/>
      <x:c r="H31" s="3"/>
    </x:row>
    <x:row r="32" ht="22" customHeight="1">
      <x:c r="A32" s="3"/>
      <x:c r="B32" s="3"/>
      <x:c r="C32" s="3"/>
      <x:c r="D32" s="3"/>
      <x:c r="E32" s="3"/>
      <x:c r="F32" s="3"/>
      <x:c r="G32" s="3"/>
      <x:c r="H32" s="3"/>
    </x:row>
    <x:row r="33" ht="22" customHeight="1">
      <x:c r="A33" s="3"/>
      <x:c r="B33" s="3"/>
      <x:c r="C33" s="3"/>
      <x:c r="D33" s="3"/>
      <x:c r="E33" s="3"/>
      <x:c r="F33" s="3"/>
      <x:c r="G33" s="3"/>
      <x:c r="H33" s="3"/>
    </x:row>
    <x:row r="34" ht="22" customHeight="1">
      <x:c r="A34" s="3"/>
      <x:c r="B34" s="3"/>
      <x:c r="C34" s="3"/>
      <x:c r="D34" s="3"/>
      <x:c r="E34" s="3"/>
      <x:c r="F34" s="3"/>
      <x:c r="G34" s="3"/>
      <x:c r="H34" s="3"/>
    </x:row>
    <x:row r="35" ht="22" customHeight="1">
      <x:c r="A35" s="3"/>
      <x:c r="B35" s="3"/>
      <x:c r="C35" s="3"/>
      <x:c r="D35" s="3"/>
      <x:c r="E35" s="3"/>
      <x:c r="F35" s="3"/>
      <x:c r="G35" s="3"/>
      <x:c r="H35" s="3"/>
    </x:row>
    <x:row r="36" ht="22" customHeight="1">
      <x:c r="A36" s="3"/>
      <x:c r="B36" s="3"/>
      <x:c r="C36" s="3"/>
      <x:c r="D36" s="3"/>
      <x:c r="E36" s="3"/>
      <x:c r="F36" s="3"/>
      <x:c r="G36" s="3"/>
      <x:c r="H36" s="3"/>
    </x:row>
    <x:row r="37" ht="22" customHeight="1">
      <x:c r="A37" s="3"/>
      <x:c r="B37" s="3"/>
      <x:c r="C37" s="3"/>
      <x:c r="D37" s="3"/>
      <x:c r="E37" s="3"/>
      <x:c r="F37" s="3"/>
      <x:c r="G37" s="3"/>
      <x:c r="H37" s="3"/>
    </x:row>
    <x:row r="38" ht="22" customHeight="1">
      <x:c r="A38" s="3"/>
      <x:c r="B38" s="3"/>
      <x:c r="C38" s="3"/>
      <x:c r="D38" s="3"/>
      <x:c r="E38" s="3"/>
      <x:c r="F38" s="3"/>
      <x:c r="G38" s="3"/>
      <x:c r="H38" s="3"/>
    </x:row>
    <x:row r="39" ht="22" customHeight="1">
      <x:c r="A39" s="3"/>
      <x:c r="B39" s="3"/>
      <x:c r="C39" s="3"/>
      <x:c r="D39" s="3"/>
      <x:c r="E39" s="3"/>
      <x:c r="F39" s="3"/>
      <x:c r="G39" s="3"/>
      <x:c r="H39" s="3"/>
    </x:row>
    <x:row r="40" ht="22" customHeight="1">
      <x:c r="A40" s="3"/>
      <x:c r="B40" s="3"/>
      <x:c r="C40" s="3"/>
      <x:c r="D40" s="3"/>
      <x:c r="E40" s="3"/>
      <x:c r="F40" s="3"/>
      <x:c r="G40" s="3"/>
      <x:c r="H40" s="3"/>
    </x:row>
    <x:row r="41" ht="22" customHeight="1">
      <x:c r="A41" s="3"/>
      <x:c r="B41" s="3"/>
      <x:c r="C41" s="3"/>
      <x:c r="D41" s="3"/>
      <x:c r="E41" s="3"/>
      <x:c r="F41" s="3"/>
      <x:c r="G41" s="3"/>
      <x:c r="H41" s="3"/>
    </x:row>
    <x:row r="42" ht="22" customHeight="1">
      <x:c r="A42" s="3"/>
      <x:c r="B42" s="3"/>
      <x:c r="C42" s="3"/>
      <x:c r="D42" s="3"/>
      <x:c r="E42" s="3"/>
      <x:c r="F42" s="3"/>
      <x:c r="G42" s="3"/>
      <x:c r="H42" s="3"/>
    </x:row>
    <x:row r="43" ht="22" customHeight="1">
      <x:c r="A43" s="3"/>
      <x:c r="B43" s="3"/>
      <x:c r="C43" s="3"/>
      <x:c r="D43" s="3"/>
      <x:c r="E43" s="3"/>
      <x:c r="F43" s="3"/>
      <x:c r="G43" s="3"/>
      <x:c r="H43" s="3"/>
    </x:row>
    <x:row r="44" ht="22" customHeight="1">
      <x:c r="A44" s="3"/>
      <x:c r="B44" s="3"/>
      <x:c r="C44" s="3"/>
      <x:c r="D44" s="3"/>
      <x:c r="E44" s="3"/>
      <x:c r="F44" s="3"/>
      <x:c r="G44" s="3"/>
      <x:c r="H44" s="3"/>
    </x:row>
    <x:row r="45" ht="22" customHeight="1">
      <x:c r="A45" s="3"/>
      <x:c r="B45" s="3"/>
      <x:c r="C45" s="3"/>
      <x:c r="D45" s="3"/>
      <x:c r="E45" s="3"/>
      <x:c r="F45" s="3"/>
      <x:c r="G45" s="3"/>
      <x:c r="H45" s="3"/>
    </x:row>
    <x:row r="46" ht="22" customHeight="1">
      <x:c r="A46" s="3"/>
      <x:c r="B46" s="3"/>
      <x:c r="C46" s="3"/>
      <x:c r="D46" s="3"/>
      <x:c r="E46" s="3"/>
      <x:c r="F46" s="3"/>
      <x:c r="G46" s="3"/>
      <x:c r="H46" s="3"/>
    </x:row>
    <x:row r="47" ht="22" customHeight="1">
      <x:c r="A47" s="3"/>
      <x:c r="B47" s="3"/>
      <x:c r="C47" s="3"/>
      <x:c r="D47" s="3"/>
      <x:c r="E47" s="3"/>
      <x:c r="F47" s="3"/>
      <x:c r="G47" s="3"/>
      <x:c r="H47" s="3"/>
    </x:row>
    <x:row r="48" ht="22" customHeight="1">
      <x:c r="A48" s="3"/>
      <x:c r="B48" s="3"/>
      <x:c r="C48" s="3"/>
      <x:c r="D48" s="3"/>
      <x:c r="E48" s="3"/>
      <x:c r="F48" s="3"/>
      <x:c r="G48" s="3"/>
      <x:c r="H48" s="3"/>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B7:C7"/>
    <x:mergeCell ref="D7:H7"/>
    <x:mergeCell ref="B8:C8"/>
    <x:mergeCell ref="D8:H8"/>
    <x:mergeCell ref="B9:C9"/>
    <x:mergeCell ref="D9:H9"/>
    <x:mergeCell ref="B10:C10"/>
    <x:mergeCell ref="D10:H10"/>
    <x:mergeCell ref="B11:C11"/>
    <x:mergeCell ref="D11:H11"/>
    <x:mergeCell ref="B14:D14"/>
    <x:mergeCell ref="A22:H23"/>
    <x:mergeCell ref="A5:H5"/>
  </x:mergeCells>
  <x:pageMargins left="0.7" right="0.7" top="0.75" bottom="0.75" header="0.3" footer="0.3"/>
</x:worksheet>
</file>

<file path=xl/worksheets/sheet6.xml><?xml version="1.0" encoding="utf-8"?>
<x:worksheet xmlns:x="http://schemas.openxmlformats.org/spreadsheetml/2006/main">
  <x:sheetFormatPr defaultRowHeight="15"/>
  <x:cols>
    <x:col min="1" max="1" width="10" hidden="0" customWidth="1"/>
    <x:col min="2" max="2" width="29" hidden="0" customWidth="1"/>
    <x:col min="3" max="3" width="39" hidden="0" customWidth="1"/>
    <x:col min="4" max="4" width="29" hidden="0" customWidth="1"/>
    <x:col min="5" max="5" width="20" hidden="0" customWidth="1"/>
    <x:col min="6" max="6" width="17" hidden="0" customWidth="1"/>
    <x:col min="7" max="7" width="18" hidden="0" customWidth="1"/>
    <x:col min="8" max="8" width="20" hidden="0" customWidth="1"/>
    <x:col min="9" max="9" width="39" hidden="0" customWidth="1"/>
  </x:cols>
  <x:sheetData>
    <x:row r="1" ht="25" customHeight="1">
      <x:c r="A1" s="7" t="str">
        <x:v>04 / Make every important input traceable</x:v>
      </x:c>
      <x:c r="B1" s="7"/>
      <x:c r="C1" s="7"/>
      <x:c r="D1" s="7"/>
      <x:c r="E1" s="7"/>
      <x:c r="F1" s="7"/>
      <x:c r="G1" s="7"/>
      <x:c r="H1" s="7"/>
      <x:c r="I1" s="7"/>
    </x:row>
    <x:row r="2" ht="25" customHeight="1">
      <x:c r="A2" s="7"/>
      <x:c r="B2" s="7"/>
      <x:c r="C2" s="7"/>
      <x:c r="D2" s="7"/>
      <x:c r="E2" s="7"/>
      <x:c r="F2" s="7"/>
      <x:c r="G2" s="7"/>
      <x:c r="H2" s="7"/>
      <x:c r="I2" s="7"/>
    </x:row>
    <x:row r="3" ht="23" customHeight="1">
      <x:c r="A3" s="11" t="str">
        <x:v>Record sources, periods and limitations. A URL is provenance, not automatic validation.</x:v>
      </x:c>
      <x:c r="B3" s="11"/>
      <x:c r="C3" s="11"/>
      <x:c r="D3" s="11"/>
      <x:c r="E3" s="11"/>
      <x:c r="F3" s="11"/>
      <x:c r="G3" s="11"/>
      <x:c r="H3" s="11"/>
      <x:c r="I3" s="11"/>
    </x:row>
    <x:row r="4" ht="23" customHeight="1">
      <x:c r="A4" s="11"/>
      <x:c r="B4" s="11"/>
      <x:c r="C4" s="11"/>
      <x:c r="D4" s="11"/>
      <x:c r="E4" s="11"/>
      <x:c r="F4" s="11"/>
      <x:c r="G4" s="11"/>
      <x:c r="H4" s="11"/>
      <x:c r="I4" s="11"/>
    </x:row>
    <x:row r="5" ht="22" customHeight="1">
      <x:c r="A5" s="3"/>
      <x:c r="B5" s="3"/>
      <x:c r="C5" s="3"/>
      <x:c r="D5" s="3"/>
      <x:c r="E5" s="3"/>
      <x:c r="F5" s="3"/>
      <x:c r="G5" s="3"/>
      <x:c r="H5" s="3"/>
      <x:c r="I5" s="3"/>
    </x:row>
    <x:row r="6" ht="42" customHeight="1">
      <x:c r="A6" s="15" t="str">
        <x:v>ID</x:v>
      </x:c>
      <x:c r="B6" s="15" t="str">
        <x:v>INPUT / CLAIM</x:v>
      </x:c>
      <x:c r="C6" s="15" t="str">
        <x:v>SOURCE / URL</x:v>
      </x:c>
      <x:c r="D6" s="15" t="str">
        <x:v>POPULATION / SCOPE</x:v>
      </x:c>
      <x:c r="E6" s="15" t="str">
        <x:v>REFERENCE PERIOD</x:v>
      </x:c>
      <x:c r="F6" s="15" t="str">
        <x:v>CHECKED DATE</x:v>
      </x:c>
      <x:c r="G6" s="15" t="str">
        <x:v>STATUS</x:v>
      </x:c>
      <x:c r="H6" s="15" t="str">
        <x:v>OWNER</x:v>
      </x:c>
      <x:c r="I6" s="15" t="str">
        <x:v>LIMITATION / NEXT CHECK</x:v>
      </x:c>
    </x:row>
    <x:row r="7" ht="65" customHeight="1">
      <x:c r="A7" s="20" t="str">
        <x:v>E1</x:v>
      </x:c>
      <x:c r="B7" s="20" t="str">
        <x:v>Agency counts and annual spend</x:v>
      </x:c>
      <x:c r="C7" s="20" t="str">
        <x:v>Fictional example; no external dataset</x:v>
      </x:c>
      <x:c r="D7" s="20" t="str">
        <x:v>Focused B2B agencies</x:v>
      </x:c>
      <x:c r="E7" s="20" t="str">
        <x:v>Illustrative</x:v>
      </x:c>
      <x:c r="F7" s="26" t="n">
        <x:v>46288</x:v>
      </x:c>
      <x:c r="G7" s="20" t="str">
        <x:v>Assumed</x:v>
      </x:c>
      <x:c r="H7" s="20" t="str"/>
      <x:c r="I7" s="20" t="str">
        <x:v>Replace market counts, prices and all eligibility counts.</x:v>
      </x:c>
    </x:row>
    <x:row r="8" ht="65" customHeight="1">
      <x:c r="A8" s="20" t="str">
        <x:v>E2</x:v>
      </x:c>
      <x:c r="B8" s="20" t="str">
        <x:v>Software counts and annual spend</x:v>
      </x:c>
      <x:c r="C8" s="20" t="str">
        <x:v>Fictional example; no external dataset</x:v>
      </x:c>
      <x:c r="D8" s="20" t="str">
        <x:v>B2B software firms</x:v>
      </x:c>
      <x:c r="E8" s="20" t="str">
        <x:v>Illustrative</x:v>
      </x:c>
      <x:c r="F8" s="26" t="n">
        <x:v>46288</x:v>
      </x:c>
      <x:c r="G8" s="20" t="str">
        <x:v>Assumed</x:v>
      </x:c>
      <x:c r="H8" s="20" t="str"/>
      <x:c r="I8" s="20" t="str">
        <x:v>Replace before commercial use.</x:v>
      </x:c>
    </x:row>
    <x:row r="9" ht="65" customHeight="1">
      <x:c r="A9" s="20" t="str">
        <x:v>E3</x:v>
      </x:c>
      <x:c r="B9" s="20" t="str">
        <x:v>Consultancy counts and annual spend</x:v>
      </x:c>
      <x:c r="C9" s="20" t="str">
        <x:v>Fictional example; no external dataset</x:v>
      </x:c>
      <x:c r="D9" s="20" t="str">
        <x:v>Specialist consultancies</x:v>
      </x:c>
      <x:c r="E9" s="20" t="str">
        <x:v>Illustrative</x:v>
      </x:c>
      <x:c r="F9" s="26" t="n">
        <x:v>46288</x:v>
      </x:c>
      <x:c r="G9" s="20" t="str">
        <x:v>Assumed</x:v>
      </x:c>
      <x:c r="H9" s="20" t="str"/>
      <x:c r="I9" s="20" t="str">
        <x:v>Replace before commercial use.</x:v>
      </x:c>
    </x:row>
    <x:row r="10" ht="65" customHeight="1">
      <x:c r="A10" s="20" t="str">
        <x:v>F1</x:v>
      </x:c>
      <x:c r="B10" s="20" t="str">
        <x:v>Scenario rates, timing and capacity</x:v>
      </x:c>
      <x:c r="C10" s="20" t="str">
        <x:v>Fictional example; no benchmark</x:v>
      </x:c>
      <x:c r="D10" s="20" t="str">
        <x:v>Mature unique-account cohort required</x:v>
      </x:c>
      <x:c r="E10" s="20" t="str">
        <x:v>12-month model</x:v>
      </x:c>
      <x:c r="F10" s="26" t="n">
        <x:v>46288</x:v>
      </x:c>
      <x:c r="G10" s="20" t="str">
        <x:v>Assumed</x:v>
      </x:c>
      <x:c r="H10" s="20" t="str"/>
      <x:c r="I10" s="20" t="str">
        <x:v>Record cohort dates, denominator counts, channels and segment mix.</x:v>
      </x:c>
    </x:row>
    <x:row r="11" ht="65" customHeight="1">
      <x:c r="A11" s="20"/>
      <x:c r="B11" s="20"/>
      <x:c r="C11" s="20"/>
      <x:c r="D11" s="20"/>
      <x:c r="E11" s="20"/>
      <x:c r="F11" s="26"/>
      <x:c r="G11" s="20"/>
      <x:c r="H11" s="20"/>
      <x:c r="I11" s="20"/>
    </x:row>
    <x:row r="12" ht="65" customHeight="1">
      <x:c r="A12" s="20"/>
      <x:c r="B12" s="20"/>
      <x:c r="C12" s="20"/>
      <x:c r="D12" s="20"/>
      <x:c r="E12" s="20"/>
      <x:c r="F12" s="26"/>
      <x:c r="G12" s="20"/>
      <x:c r="H12" s="20"/>
      <x:c r="I12" s="20"/>
    </x:row>
    <x:row r="13" ht="65" customHeight="1">
      <x:c r="A13" s="20"/>
      <x:c r="B13" s="20"/>
      <x:c r="C13" s="20"/>
      <x:c r="D13" s="20"/>
      <x:c r="E13" s="20"/>
      <x:c r="F13" s="26"/>
      <x:c r="G13" s="20"/>
      <x:c r="H13" s="20"/>
      <x:c r="I13" s="20"/>
    </x:row>
    <x:row r="14" ht="65" customHeight="1">
      <x:c r="A14" s="20"/>
      <x:c r="B14" s="20"/>
      <x:c r="C14" s="20"/>
      <x:c r="D14" s="20"/>
      <x:c r="E14" s="20"/>
      <x:c r="F14" s="26"/>
      <x:c r="G14" s="20"/>
      <x:c r="H14" s="20"/>
      <x:c r="I14" s="20"/>
    </x:row>
    <x:row r="15" ht="65" customHeight="1">
      <x:c r="A15" s="20"/>
      <x:c r="B15" s="20"/>
      <x:c r="C15" s="20"/>
      <x:c r="D15" s="20"/>
      <x:c r="E15" s="20"/>
      <x:c r="F15" s="26"/>
      <x:c r="G15" s="20"/>
      <x:c r="H15" s="20"/>
      <x:c r="I15" s="20"/>
    </x:row>
    <x:row r="16" ht="65" customHeight="1">
      <x:c r="A16" s="20"/>
      <x:c r="B16" s="20"/>
      <x:c r="C16" s="20"/>
      <x:c r="D16" s="20"/>
      <x:c r="E16" s="20"/>
      <x:c r="F16" s="26"/>
      <x:c r="G16" s="20"/>
      <x:c r="H16" s="20"/>
      <x:c r="I16" s="20"/>
    </x:row>
    <x:row r="17" ht="65" customHeight="1">
      <x:c r="A17" s="20"/>
      <x:c r="B17" s="20"/>
      <x:c r="C17" s="20"/>
      <x:c r="D17" s="20"/>
      <x:c r="E17" s="20"/>
      <x:c r="F17" s="26"/>
      <x:c r="G17" s="20"/>
      <x:c r="H17" s="20"/>
      <x:c r="I17" s="20"/>
    </x:row>
    <x:row r="18" ht="65" customHeight="1">
      <x:c r="A18" s="20"/>
      <x:c r="B18" s="20"/>
      <x:c r="C18" s="20"/>
      <x:c r="D18" s="20"/>
      <x:c r="E18" s="20"/>
      <x:c r="F18" s="26"/>
      <x:c r="G18" s="20"/>
      <x:c r="H18" s="20"/>
      <x:c r="I18" s="20"/>
    </x:row>
    <x:row r="19" ht="65" customHeight="1">
      <x:c r="A19" s="20"/>
      <x:c r="B19" s="20"/>
      <x:c r="C19" s="20"/>
      <x:c r="D19" s="20"/>
      <x:c r="E19" s="20"/>
      <x:c r="F19" s="26"/>
      <x:c r="G19" s="20"/>
      <x:c r="H19" s="20"/>
      <x:c r="I19" s="20"/>
    </x:row>
    <x:row r="20" ht="65" customHeight="1">
      <x:c r="A20" s="20"/>
      <x:c r="B20" s="20"/>
      <x:c r="C20" s="20"/>
      <x:c r="D20" s="20"/>
      <x:c r="E20" s="20"/>
      <x:c r="F20" s="26"/>
      <x:c r="G20" s="20"/>
      <x:c r="H20" s="20"/>
      <x:c r="I20" s="20"/>
    </x:row>
    <x:row r="21" ht="65" customHeight="1">
      <x:c r="A21" s="20"/>
      <x:c r="B21" s="20"/>
      <x:c r="C21" s="20"/>
      <x:c r="D21" s="20"/>
      <x:c r="E21" s="20"/>
      <x:c r="F21" s="26"/>
      <x:c r="G21" s="20"/>
      <x:c r="H21" s="20"/>
      <x:c r="I21" s="20"/>
    </x:row>
    <x:row r="22" ht="65" customHeight="1">
      <x:c r="A22" s="20"/>
      <x:c r="B22" s="20"/>
      <x:c r="C22" s="20"/>
      <x:c r="D22" s="20"/>
      <x:c r="E22" s="20"/>
      <x:c r="F22" s="26"/>
      <x:c r="G22" s="20"/>
      <x:c r="H22" s="20"/>
      <x:c r="I22" s="20"/>
    </x:row>
    <x:row r="23" ht="65" customHeight="1">
      <x:c r="A23" s="20"/>
      <x:c r="B23" s="20"/>
      <x:c r="C23" s="20"/>
      <x:c r="D23" s="20"/>
      <x:c r="E23" s="20"/>
      <x:c r="F23" s="26"/>
      <x:c r="G23" s="20"/>
      <x:c r="H23" s="20"/>
      <x:c r="I23" s="20"/>
    </x:row>
    <x:row r="24" ht="65" customHeight="1">
      <x:c r="A24" s="20"/>
      <x:c r="B24" s="20"/>
      <x:c r="C24" s="20"/>
      <x:c r="D24" s="20"/>
      <x:c r="E24" s="20"/>
      <x:c r="F24" s="26"/>
      <x:c r="G24" s="20"/>
      <x:c r="H24" s="20"/>
      <x:c r="I24" s="20"/>
    </x:row>
    <x:row r="25" ht="65" customHeight="1">
      <x:c r="A25" s="20"/>
      <x:c r="B25" s="20"/>
      <x:c r="C25" s="20"/>
      <x:c r="D25" s="20"/>
      <x:c r="E25" s="20"/>
      <x:c r="F25" s="26"/>
      <x:c r="G25" s="20"/>
      <x:c r="H25" s="20"/>
      <x:c r="I25" s="20"/>
    </x:row>
    <x:row r="26" ht="65" customHeight="1">
      <x:c r="A26" s="20"/>
      <x:c r="B26" s="20"/>
      <x:c r="C26" s="20"/>
      <x:c r="D26" s="20"/>
      <x:c r="E26" s="20"/>
      <x:c r="F26" s="26"/>
      <x:c r="G26" s="20"/>
      <x:c r="H26" s="20"/>
      <x:c r="I26" s="20"/>
    </x:row>
    <x:row r="27" ht="65" customHeight="1">
      <x:c r="A27" s="20"/>
      <x:c r="B27" s="20"/>
      <x:c r="C27" s="20"/>
      <x:c r="D27" s="20"/>
      <x:c r="E27" s="20"/>
      <x:c r="F27" s="26"/>
      <x:c r="G27" s="20"/>
      <x:c r="H27" s="20"/>
      <x:c r="I27" s="20"/>
    </x:row>
    <x:row r="28" ht="65" customHeight="1">
      <x:c r="A28" s="20"/>
      <x:c r="B28" s="20"/>
      <x:c r="C28" s="20"/>
      <x:c r="D28" s="20"/>
      <x:c r="E28" s="20"/>
      <x:c r="F28" s="26"/>
      <x:c r="G28" s="20"/>
      <x:c r="H28" s="20"/>
      <x:c r="I28" s="20"/>
    </x:row>
    <x:row r="29" ht="65" customHeight="1">
      <x:c r="A29" s="20"/>
      <x:c r="B29" s="20"/>
      <x:c r="C29" s="20"/>
      <x:c r="D29" s="20"/>
      <x:c r="E29" s="20"/>
      <x:c r="F29" s="26"/>
      <x:c r="G29" s="20"/>
      <x:c r="H29" s="20"/>
      <x:c r="I29" s="20"/>
    </x:row>
    <x:row r="30" ht="65" customHeight="1">
      <x:c r="A30" s="20"/>
      <x:c r="B30" s="20"/>
      <x:c r="C30" s="20"/>
      <x:c r="D30" s="20"/>
      <x:c r="E30" s="20"/>
      <x:c r="F30" s="26"/>
      <x:c r="G30" s="20"/>
      <x:c r="H30" s="20"/>
      <x:c r="I30" s="20"/>
    </x:row>
    <x:row r="31" ht="65" customHeight="1">
      <x:c r="A31" s="20"/>
      <x:c r="B31" s="20"/>
      <x:c r="C31" s="20"/>
      <x:c r="D31" s="20"/>
      <x:c r="E31" s="20"/>
      <x:c r="F31" s="26"/>
      <x:c r="G31" s="20"/>
      <x:c r="H31" s="20"/>
      <x:c r="I31" s="20"/>
    </x:row>
    <x:row r="32" ht="65" customHeight="1">
      <x:c r="A32" s="20"/>
      <x:c r="B32" s="20"/>
      <x:c r="C32" s="20"/>
      <x:c r="D32" s="20"/>
      <x:c r="E32" s="20"/>
      <x:c r="F32" s="26"/>
      <x:c r="G32" s="20"/>
      <x:c r="H32" s="20"/>
      <x:c r="I32" s="20"/>
    </x:row>
    <x:row r="33" ht="65" customHeight="1">
      <x:c r="A33" s="20"/>
      <x:c r="B33" s="20"/>
      <x:c r="C33" s="20"/>
      <x:c r="D33" s="20"/>
      <x:c r="E33" s="20"/>
      <x:c r="F33" s="26"/>
      <x:c r="G33" s="20"/>
      <x:c r="H33" s="20"/>
      <x:c r="I33" s="20"/>
    </x:row>
    <x:row r="34" ht="65" customHeight="1">
      <x:c r="A34" s="20"/>
      <x:c r="B34" s="20"/>
      <x:c r="C34" s="20"/>
      <x:c r="D34" s="20"/>
      <x:c r="E34" s="20"/>
      <x:c r="F34" s="26"/>
      <x:c r="G34" s="20"/>
      <x:c r="H34" s="20"/>
      <x:c r="I34" s="20"/>
    </x:row>
    <x:row r="35" ht="65" customHeight="1">
      <x:c r="A35" s="20"/>
      <x:c r="B35" s="20"/>
      <x:c r="C35" s="20"/>
      <x:c r="D35" s="20"/>
      <x:c r="E35" s="20"/>
      <x:c r="F35" s="26"/>
      <x:c r="G35" s="20"/>
      <x:c r="H35" s="20"/>
      <x:c r="I35" s="20"/>
    </x:row>
    <x:row r="36" ht="65" customHeight="1">
      <x:c r="A36" s="20"/>
      <x:c r="B36" s="20"/>
      <x:c r="C36" s="20"/>
      <x:c r="D36" s="20"/>
      <x:c r="E36" s="20"/>
      <x:c r="F36" s="26"/>
      <x:c r="G36" s="20"/>
      <x:c r="H36" s="20"/>
      <x:c r="I36" s="20"/>
    </x:row>
    <x:row r="37" ht="22" customHeight="1">
      <x:c r="A37" s="3"/>
      <x:c r="B37" s="3"/>
      <x:c r="C37" s="3"/>
      <x:c r="D37" s="3"/>
      <x:c r="E37" s="3"/>
      <x:c r="F37" s="3"/>
      <x:c r="G37" s="3"/>
      <x:c r="H37" s="3"/>
      <x:c r="I37" s="3"/>
    </x:row>
    <x:row r="38" ht="22" customHeight="1">
      <x:c r="A38" s="3"/>
      <x:c r="B38" s="3"/>
      <x:c r="C38" s="3"/>
      <x:c r="D38" s="3"/>
      <x:c r="E38" s="3"/>
      <x:c r="F38" s="3"/>
      <x:c r="G38" s="3"/>
      <x:c r="H38" s="3"/>
      <x:c r="I38" s="3"/>
    </x:row>
    <x:row r="39" ht="22" customHeight="1">
      <x:c r="A39" s="3"/>
      <x:c r="B39" s="3"/>
      <x:c r="C39" s="3"/>
      <x:c r="D39" s="3"/>
      <x:c r="E39" s="3"/>
      <x:c r="F39" s="3"/>
      <x:c r="G39" s="3"/>
      <x:c r="H39" s="3"/>
      <x:c r="I39" s="3"/>
    </x:row>
    <x:row r="40" ht="22" customHeight="1">
      <x:c r="A40" s="3"/>
      <x:c r="B40" s="3"/>
      <x:c r="C40" s="3"/>
      <x:c r="D40" s="3"/>
      <x:c r="E40" s="3"/>
      <x:c r="F40" s="3"/>
      <x:c r="G40" s="3"/>
      <x:c r="H40" s="3"/>
      <x:c r="I40" s="3"/>
    </x:row>
    <x:row r="41" ht="22" customHeight="1">
      <x:c r="A41" s="3"/>
      <x:c r="B41" s="3"/>
      <x:c r="C41" s="3"/>
      <x:c r="D41" s="3"/>
      <x:c r="E41" s="3"/>
      <x:c r="F41" s="3"/>
      <x:c r="G41" s="3"/>
      <x:c r="H41" s="3"/>
      <x:c r="I41" s="3"/>
    </x:row>
    <x:row r="42" ht="22" customHeight="1">
      <x:c r="A42" s="3"/>
      <x:c r="B42" s="3"/>
      <x:c r="C42" s="3"/>
      <x:c r="D42" s="3"/>
      <x:c r="E42" s="3"/>
      <x:c r="F42" s="3"/>
      <x:c r="G42" s="3"/>
      <x:c r="H42" s="3"/>
      <x:c r="I42" s="3"/>
    </x:row>
    <x:row r="43" ht="22" customHeight="1">
      <x:c r="A43" s="3"/>
      <x:c r="B43" s="3"/>
      <x:c r="C43" s="3"/>
      <x:c r="D43" s="3"/>
      <x:c r="E43" s="3"/>
      <x:c r="F43" s="3"/>
      <x:c r="G43" s="3"/>
      <x:c r="H43" s="3"/>
      <x:c r="I43" s="3"/>
    </x:row>
    <x:row r="44" ht="22" customHeight="1">
      <x:c r="A44" s="3"/>
      <x:c r="B44" s="3"/>
      <x:c r="C44" s="3"/>
      <x:c r="D44" s="3"/>
      <x:c r="E44" s="3"/>
      <x:c r="F44" s="3"/>
      <x:c r="G44" s="3"/>
      <x:c r="H44" s="3"/>
      <x:c r="I44" s="3"/>
    </x:row>
    <x:row r="45" ht="22" customHeight="1">
      <x:c r="A45" s="3"/>
      <x:c r="B45" s="3"/>
      <x:c r="C45" s="3"/>
      <x:c r="D45" s="3"/>
      <x:c r="E45" s="3"/>
      <x:c r="F45" s="3"/>
      <x:c r="G45" s="3"/>
      <x:c r="H45" s="3"/>
      <x:c r="I45" s="3"/>
    </x:row>
    <x:row r="46" ht="22" customHeight="1">
      <x:c r="A46" s="3"/>
      <x:c r="B46" s="3"/>
      <x:c r="C46" s="3"/>
      <x:c r="D46" s="3"/>
      <x:c r="E46" s="3"/>
      <x:c r="F46" s="3"/>
      <x:c r="G46" s="3"/>
      <x:c r="H46" s="3"/>
      <x:c r="I46" s="3"/>
    </x:row>
    <x:row r="47" ht="22" customHeight="1">
      <x:c r="A47" s="3"/>
      <x:c r="B47" s="3"/>
      <x:c r="C47" s="3"/>
      <x:c r="D47" s="3"/>
      <x:c r="E47" s="3"/>
      <x:c r="F47" s="3"/>
      <x:c r="G47" s="3"/>
      <x:c r="H47" s="3"/>
      <x:c r="I47" s="3"/>
    </x:row>
    <x:row r="48" ht="22" customHeight="1">
      <x:c r="A48" s="3"/>
      <x:c r="B48" s="3"/>
      <x:c r="C48" s="3"/>
      <x:c r="D48" s="3"/>
      <x:c r="E48" s="3"/>
      <x:c r="F48" s="3"/>
      <x:c r="G48" s="3"/>
      <x:c r="H48" s="3"/>
      <x:c r="I48" s="3"/>
    </x:row>
    <x:row r="49" ht="22" customHeight="1">
      <x:c r="A49" s="3"/>
      <x:c r="B49" s="3"/>
      <x:c r="C49" s="3"/>
      <x:c r="D49" s="3"/>
      <x:c r="E49" s="3"/>
      <x:c r="F49" s="3"/>
      <x:c r="G49" s="3"/>
      <x:c r="H49" s="3"/>
      <x:c r="I49" s="3"/>
    </x:row>
    <x:row r="50" ht="22" customHeight="1">
      <x:c r="A50" s="3"/>
      <x:c r="B50" s="3"/>
      <x:c r="C50" s="3"/>
      <x:c r="D50" s="3"/>
      <x:c r="E50" s="3"/>
      <x:c r="F50" s="3"/>
      <x:c r="G50" s="3"/>
      <x:c r="H50" s="3"/>
      <x:c r="I50" s="3"/>
    </x:row>
    <x:row r="51" ht="22" customHeight="1">
      <x:c r="A51" s="3"/>
      <x:c r="B51" s="3"/>
      <x:c r="C51" s="3"/>
      <x:c r="D51" s="3"/>
      <x:c r="E51" s="3"/>
      <x:c r="F51" s="3"/>
      <x:c r="G51" s="3"/>
      <x:c r="H51" s="3"/>
      <x:c r="I51" s="3"/>
    </x:row>
    <x:row r="52" ht="22" customHeight="1">
      <x:c r="A52" s="3"/>
      <x:c r="B52" s="3"/>
      <x:c r="C52" s="3"/>
      <x:c r="D52" s="3"/>
      <x:c r="E52" s="3"/>
      <x:c r="F52" s="3"/>
      <x:c r="G52" s="3"/>
      <x:c r="H52" s="3"/>
      <x:c r="I52" s="3"/>
    </x:row>
    <x:row r="53" ht="22" customHeight="1">
      <x:c r="A53" s="3"/>
      <x:c r="B53" s="3"/>
      <x:c r="C53" s="3"/>
      <x:c r="D53" s="3"/>
      <x:c r="E53" s="3"/>
      <x:c r="F53" s="3"/>
      <x:c r="G53" s="3"/>
      <x:c r="H53" s="3"/>
      <x:c r="I53" s="3"/>
    </x:row>
    <x:row r="54" ht="22" customHeight="1">
      <x:c r="A54" s="3"/>
      <x:c r="B54" s="3"/>
      <x:c r="C54" s="3"/>
      <x:c r="D54" s="3"/>
      <x:c r="E54" s="3"/>
      <x:c r="F54" s="3"/>
      <x:c r="G54" s="3"/>
      <x:c r="H54" s="3"/>
      <x:c r="I54" s="3"/>
    </x:row>
    <x:row r="55" ht="22" customHeight="1">
      <x:c r="A55" s="3"/>
      <x:c r="B55" s="3"/>
      <x:c r="C55" s="3"/>
      <x:c r="D55" s="3"/>
      <x:c r="E55" s="3"/>
      <x:c r="F55" s="3"/>
      <x:c r="G55" s="3"/>
      <x:c r="H55" s="3"/>
      <x:c r="I55" s="3"/>
    </x:row>
    <x:row r="56" ht="22" customHeight="1">
      <x:c r="A56" s="3"/>
      <x:c r="B56" s="3"/>
      <x:c r="C56" s="3"/>
      <x:c r="D56" s="3"/>
      <x:c r="E56" s="3"/>
      <x:c r="F56" s="3"/>
      <x:c r="G56" s="3"/>
      <x:c r="H56" s="3"/>
      <x:c r="I56" s="3"/>
    </x:row>
    <x:row r="57" ht="22" customHeight="1">
      <x:c r="A57" s="3"/>
      <x:c r="B57" s="3"/>
      <x:c r="C57" s="3"/>
      <x:c r="D57" s="3"/>
      <x:c r="E57" s="3"/>
      <x:c r="F57" s="3"/>
      <x:c r="G57" s="3"/>
      <x:c r="H57" s="3"/>
      <x:c r="I57" s="3"/>
    </x:row>
    <x:row r="58" ht="22" customHeight="1">
      <x:c r="A58" s="3"/>
      <x:c r="B58" s="3"/>
      <x:c r="C58" s="3"/>
      <x:c r="D58" s="3"/>
      <x:c r="E58" s="3"/>
      <x:c r="F58" s="3"/>
      <x:c r="G58" s="3"/>
      <x:c r="H58" s="3"/>
      <x:c r="I58" s="3"/>
    </x:row>
    <x:row r="59" ht="22" customHeight="1">
      <x:c r="A59" s="3"/>
      <x:c r="B59" s="3"/>
      <x:c r="C59" s="3"/>
      <x:c r="D59" s="3"/>
      <x:c r="E59" s="3"/>
      <x:c r="F59" s="3"/>
      <x:c r="G59" s="3"/>
      <x:c r="H59" s="3"/>
      <x:c r="I59" s="3"/>
    </x:row>
    <x:row r="60" ht="22" customHeight="1">
      <x:c r="A60" s="3"/>
      <x:c r="B60" s="3"/>
      <x:c r="C60" s="3"/>
      <x:c r="D60" s="3"/>
      <x:c r="E60" s="3"/>
      <x:c r="F60" s="3"/>
      <x:c r="G60" s="3"/>
      <x:c r="H60" s="3"/>
      <x:c r="I60" s="3"/>
    </x:row>
  </x:sheetData>
  <x:mergeCells>
    <x:mergeCell ref="A1:I2"/>
    <x:mergeCell ref="A3:I4"/>
  </x:mergeCells>
  <x:dataValidations count="1">
    <x:dataValidation type="list" sqref="G7:G36">
      <x:formula1>"Assumed,Observed,Buyer-confirmed,Reconciled,Needs review"</x:formula1>
    </x:dataValidation>
  </x:dataValidations>
  <x:pageMargins left="0.7" right="0.7" top="0.75" bottom="0.75" header="0.3" footer="0.3"/>
  <x:tableParts count="1">
    <x:tablePart xmlns:r="http://schemas.openxmlformats.org/officeDocument/2006/relationships" r:id="Raf7d9f3b10584f13"/>
  </x:tableParts>
</x:worksheet>
</file>

<file path=xl/worksheets/sheet7.xml><?xml version="1.0" encoding="utf-8"?>
<x:worksheet xmlns:x="http://schemas.openxmlformats.org/spreadsheetml/2006/main">
  <x:sheetFormatPr defaultRowHeight="15"/>
  <x:cols>
    <x:col min="1" max="1" width="13" hidden="0" customWidth="1"/>
    <x:col min="2" max="2" width="29" hidden="0" customWidth="1"/>
    <x:col min="3" max="3" width="22" hidden="0" customWidth="1"/>
    <x:col min="4" max="4" width="14" hidden="0" customWidth="1"/>
    <x:col min="5" max="5" width="14" hidden="0" customWidth="1"/>
    <x:col min="6" max="6" width="14" hidden="0" customWidth="1"/>
    <x:col min="7" max="7" width="20" hidden="0" customWidth="1"/>
    <x:col min="8" max="8" width="25" hidden="0" customWidth="1"/>
    <x:col min="9" max="9" width="40" hidden="0" customWidth="1"/>
  </x:cols>
  <x:sheetData>
    <x:row r="1" ht="25" customHeight="1">
      <x:c r="A1" s="7" t="str">
        <x:v>05 / Audit the named-account pool</x:v>
      </x:c>
      <x:c r="B1" s="7"/>
      <x:c r="C1" s="7"/>
      <x:c r="D1" s="7"/>
      <x:c r="E1" s="7"/>
      <x:c r="F1" s="7"/>
      <x:c r="G1" s="7"/>
      <x:c r="H1" s="7"/>
      <x:c r="I1" s="7"/>
    </x:row>
    <x:row r="2" ht="25" customHeight="1">
      <x:c r="A2" s="7"/>
      <x:c r="B2" s="7"/>
      <x:c r="C2" s="7"/>
      <x:c r="D2" s="7"/>
      <x:c r="E2" s="7"/>
      <x:c r="F2" s="7"/>
      <x:c r="G2" s="7"/>
      <x:c r="H2" s="7"/>
      <x:c r="I2" s="7"/>
    </x:row>
    <x:row r="3" ht="23" customHeight="1">
      <x:c r="A3" s="11" t="str">
        <x:v>Illustrative staging records only. No personal data. Resolve duplicate buying IDs before counting reachable accounts.</x:v>
      </x:c>
      <x:c r="B3" s="11"/>
      <x:c r="C3" s="11"/>
      <x:c r="D3" s="11"/>
      <x:c r="E3" s="11"/>
      <x:c r="F3" s="11"/>
      <x:c r="G3" s="11"/>
      <x:c r="H3" s="11"/>
      <x:c r="I3" s="11"/>
    </x:row>
    <x:row r="4" ht="23" customHeight="1">
      <x:c r="A4" s="11"/>
      <x:c r="B4" s="11"/>
      <x:c r="C4" s="11"/>
      <x:c r="D4" s="11"/>
      <x:c r="E4" s="11"/>
      <x:c r="F4" s="11"/>
      <x:c r="G4" s="11"/>
      <x:c r="H4" s="11"/>
      <x:c r="I4" s="11"/>
    </x:row>
    <x:row r="5" ht="22" customHeight="1">
      <x:c r="A5" s="3"/>
      <x:c r="B5" s="3"/>
      <x:c r="C5" s="3"/>
      <x:c r="D5" s="3"/>
      <x:c r="E5" s="3"/>
      <x:c r="F5" s="3"/>
      <x:c r="G5" s="3"/>
      <x:c r="H5" s="3"/>
      <x:c r="I5" s="3"/>
    </x:row>
    <x:row r="6" ht="42" customHeight="1">
      <x:c r="A6" s="15" t="str">
        <x:v>RECORD</x:v>
      </x:c>
      <x:c r="B6" s="15" t="str">
        <x:v>CANONICAL BUYING ID</x:v>
      </x:c>
      <x:c r="C6" s="15" t="str">
        <x:v>SEGMENT</x:v>
      </x:c>
      <x:c r="D6" s="15" t="str">
        <x:v>IN SAM?</x:v>
      </x:c>
      <x:c r="E6" s="15" t="str">
        <x:v>EXISTING?</x:v>
      </x:c>
      <x:c r="F6" s="15" t="str">
        <x:v>EXCLUDED?</x:v>
      </x:c>
      <x:c r="G6" s="15" t="str">
        <x:v>WORKABLE ROUTE?</x:v>
      </x:c>
      <x:c r="H6" s="15" t="str">
        <x:v>AUDIT RESULT</x:v>
      </x:c>
      <x:c r="I6" s="15" t="str">
        <x:v>EVIDENCE / NOTE</x:v>
      </x:c>
    </x:row>
    <x:row r="7" ht="48" customHeight="1">
      <x:c r="A7" s="20" t="str">
        <x:v>R1</x:v>
      </x:c>
      <x:c r="B7" s="20" t="str">
        <x:v>demo-alpha.example</x:v>
      </x:c>
      <x:c r="C7" s="20" t="str">
        <x:v>Agencies</x:v>
      </x:c>
      <x:c r="D7" s="20" t="str">
        <x:v>Yes</x:v>
      </x:c>
      <x:c r="E7" s="20" t="str">
        <x:v>No</x:v>
      </x:c>
      <x:c r="F7" s="20" t="str">
        <x:v>No</x:v>
      </x:c>
      <x:c r="G7" s="20" t="str">
        <x:v>Yes</x:v>
      </x:c>
      <x:c r="H7" s="35" t="str">
        <x:f>IF(COUNTA(A7:G7)=0,"",IF(B7="","MISSING BUYING ID",IF(COUNTIF($B$7:$B$36,B7)&gt;1,"REVIEW DUPLICATE",IF(OR(COUNTIF(D7:G7,"Unknown")&gt;0,COUNTBLANK(D7:G7)&gt;0),"RESEARCH",IF(D7&lt;&gt;"Yes","NOT SAM",IF(E7="Yes","EXISTING",IF(F7="Yes","EXCLUDED",IF(G7&lt;&gt;"Yes","NO ROUTE","REACHABLE"))))))))</x:f>
        <x:v>REVIEW DUPLICATE</x:v>
      </x:c>
      <x:c r="I7" s="20" t="str">
        <x:v>Fictional: passes entered gates.</x:v>
      </x:c>
    </x:row>
    <x:row r="8" ht="48" customHeight="1">
      <x:c r="A8" s="20" t="str">
        <x:v>R2</x:v>
      </x:c>
      <x:c r="B8" s="20" t="str">
        <x:v>demo-beta.example</x:v>
      </x:c>
      <x:c r="C8" s="20" t="str">
        <x:v>Software</x:v>
      </x:c>
      <x:c r="D8" s="20" t="str">
        <x:v>Yes</x:v>
      </x:c>
      <x:c r="E8" s="20" t="str">
        <x:v>No</x:v>
      </x:c>
      <x:c r="F8" s="20" t="str">
        <x:v>No</x:v>
      </x:c>
      <x:c r="G8" s="20" t="str">
        <x:v>Unknown</x:v>
      </x:c>
      <x:c r="H8" s="35" t="str">
        <x:f>IF(COUNTA(A8:G8)=0,"",IF(B8="","MISSING BUYING ID",IF(COUNTIF($B$7:$B$36,B8)&gt;1,"REVIEW DUPLICATE",IF(OR(COUNTIF(D8:G8,"Unknown")&gt;0,COUNTBLANK(D8:G8)&gt;0),"RESEARCH",IF(D8&lt;&gt;"Yes","NOT SAM",IF(E8="Yes","EXISTING",IF(F8="Yes","EXCLUDED",IF(G8&lt;&gt;"Yes","NO ROUTE","REACHABLE"))))))))</x:f>
        <x:v>RESEARCH</x:v>
      </x:c>
      <x:c r="I8" s="20" t="str">
        <x:v>Fictional: route still needs research.</x:v>
      </x:c>
    </x:row>
    <x:row r="9" ht="48" customHeight="1">
      <x:c r="A9" s="20" t="str">
        <x:v>R3</x:v>
      </x:c>
      <x:c r="B9" s="20" t="str">
        <x:v>demo-gamma.example</x:v>
      </x:c>
      <x:c r="C9" s="20" t="str">
        <x:v>Consulting</x:v>
      </x:c>
      <x:c r="D9" s="20" t="str">
        <x:v>Yes</x:v>
      </x:c>
      <x:c r="E9" s="20" t="str">
        <x:v>Yes</x:v>
      </x:c>
      <x:c r="F9" s="20" t="str">
        <x:v>No</x:v>
      </x:c>
      <x:c r="G9" s="20" t="str">
        <x:v>Yes</x:v>
      </x:c>
      <x:c r="H9" s="35" t="str">
        <x:f>IF(COUNTA(A9:G9)=0,"",IF(B9="","MISSING BUYING ID",IF(COUNTIF($B$7:$B$36,B9)&gt;1,"REVIEW DUPLICATE",IF(OR(COUNTIF(D9:G9,"Unknown")&gt;0,COUNTBLANK(D9:G9)&gt;0),"RESEARCH",IF(D9&lt;&gt;"Yes","NOT SAM",IF(E9="Yes","EXISTING",IF(F9="Yes","EXCLUDED",IF(G9&lt;&gt;"Yes","NO ROUTE","REACHABLE"))))))))</x:f>
        <x:v>EXISTING</x:v>
      </x:c>
      <x:c r="I9" s="20" t="str">
        <x:v>Fictional: existing customer.</x:v>
      </x:c>
    </x:row>
    <x:row r="10" ht="48" customHeight="1">
      <x:c r="A10" s="20" t="str">
        <x:v>R4</x:v>
      </x:c>
      <x:c r="B10" s="20" t="str">
        <x:v>demo-delta.example</x:v>
      </x:c>
      <x:c r="C10" s="20" t="str">
        <x:v>Agencies</x:v>
      </x:c>
      <x:c r="D10" s="20" t="str">
        <x:v>Yes</x:v>
      </x:c>
      <x:c r="E10" s="20" t="str">
        <x:v>No</x:v>
      </x:c>
      <x:c r="F10" s="20" t="str">
        <x:v>Yes</x:v>
      </x:c>
      <x:c r="G10" s="20" t="str">
        <x:v>Yes</x:v>
      </x:c>
      <x:c r="H10" s="35" t="str">
        <x:f>IF(COUNTA(A10:G10)=0,"",IF(B10="","MISSING BUYING ID",IF(COUNTIF($B$7:$B$36,B10)&gt;1,"REVIEW DUPLICATE",IF(OR(COUNTIF(D10:G10,"Unknown")&gt;0,COUNTBLANK(D10:G10)&gt;0),"RESEARCH",IF(D10&lt;&gt;"Yes","NOT SAM",IF(E10="Yes","EXISTING",IF(F10="Yes","EXCLUDED",IF(G10&lt;&gt;"Yes","NO ROUTE","REACHABLE"))))))))</x:f>
        <x:v>EXCLUDED</x:v>
      </x:c>
      <x:c r="I10" s="20" t="str">
        <x:v>Fictional: exclude from this outbound pool.</x:v>
      </x:c>
    </x:row>
    <x:row r="11" ht="48" customHeight="1">
      <x:c r="A11" s="20" t="str">
        <x:v>R5</x:v>
      </x:c>
      <x:c r="B11" s="20" t="str">
        <x:v>demo-alpha.example</x:v>
      </x:c>
      <x:c r="C11" s="20" t="str">
        <x:v>Software</x:v>
      </x:c>
      <x:c r="D11" s="20" t="str">
        <x:v>Yes</x:v>
      </x:c>
      <x:c r="E11" s="20" t="str">
        <x:v>No</x:v>
      </x:c>
      <x:c r="F11" s="20" t="str">
        <x:v>No</x:v>
      </x:c>
      <x:c r="G11" s="20" t="str">
        <x:v>Yes</x:v>
      </x:c>
      <x:c r="H11" s="35" t="str">
        <x:f>IF(COUNTA(A11:G11)=0,"",IF(B11="","MISSING BUYING ID",IF(COUNTIF($B$7:$B$36,B11)&gt;1,"REVIEW DUPLICATE",IF(OR(COUNTIF(D11:G11,"Unknown")&gt;0,COUNTBLANK(D11:G11)&gt;0),"RESEARCH",IF(D11&lt;&gt;"Yes","NOT SAM",IF(E11="Yes","EXISTING",IF(F11="Yes","EXCLUDED",IF(G11&lt;&gt;"Yes","NO ROUTE","REACHABLE"))))))))</x:f>
        <x:v>REVIEW DUPLICATE</x:v>
      </x:c>
      <x:c r="I11" s="20" t="str">
        <x:v>Fictional: duplicate buying unit across segments.</x:v>
      </x:c>
    </x:row>
    <x:row r="12" ht="48" customHeight="1">
      <x:c r="A12" s="20"/>
      <x:c r="B12" s="20"/>
      <x:c r="C12" s="20"/>
      <x:c r="D12" s="20"/>
      <x:c r="E12" s="20"/>
      <x:c r="F12" s="20"/>
      <x:c r="G12" s="20"/>
      <x:c r="H12" s="35" t="str">
        <x:f>IF(COUNTA(A12:G12)=0,"",IF(B12="","MISSING BUYING ID",IF(COUNTIF($B$7:$B$36,B12)&gt;1,"REVIEW DUPLICATE",IF(OR(COUNTIF(D12:G12,"Unknown")&gt;0,COUNTBLANK(D12:G12)&gt;0),"RESEARCH",IF(D12&lt;&gt;"Yes","NOT SAM",IF(E12="Yes","EXISTING",IF(F12="Yes","EXCLUDED",IF(G12&lt;&gt;"Yes","NO ROUTE","REACHABLE"))))))))</x:f>
      </x:c>
      <x:c r="I12" s="20"/>
    </x:row>
    <x:row r="13" ht="48" customHeight="1">
      <x:c r="A13" s="20"/>
      <x:c r="B13" s="20"/>
      <x:c r="C13" s="20"/>
      <x:c r="D13" s="20"/>
      <x:c r="E13" s="20"/>
      <x:c r="F13" s="20"/>
      <x:c r="G13" s="20"/>
      <x:c r="H13" s="35" t="str">
        <x:f>IF(COUNTA(A13:G13)=0,"",IF(B13="","MISSING BUYING ID",IF(COUNTIF($B$7:$B$36,B13)&gt;1,"REVIEW DUPLICATE",IF(OR(COUNTIF(D13:G13,"Unknown")&gt;0,COUNTBLANK(D13:G13)&gt;0),"RESEARCH",IF(D13&lt;&gt;"Yes","NOT SAM",IF(E13="Yes","EXISTING",IF(F13="Yes","EXCLUDED",IF(G13&lt;&gt;"Yes","NO ROUTE","REACHABLE"))))))))</x:f>
      </x:c>
      <x:c r="I13" s="20"/>
    </x:row>
    <x:row r="14" ht="48" customHeight="1">
      <x:c r="A14" s="20"/>
      <x:c r="B14" s="20"/>
      <x:c r="C14" s="20"/>
      <x:c r="D14" s="20"/>
      <x:c r="E14" s="20"/>
      <x:c r="F14" s="20"/>
      <x:c r="G14" s="20"/>
      <x:c r="H14" s="35" t="str">
        <x:f>IF(COUNTA(A14:G14)=0,"",IF(B14="","MISSING BUYING ID",IF(COUNTIF($B$7:$B$36,B14)&gt;1,"REVIEW DUPLICATE",IF(OR(COUNTIF(D14:G14,"Unknown")&gt;0,COUNTBLANK(D14:G14)&gt;0),"RESEARCH",IF(D14&lt;&gt;"Yes","NOT SAM",IF(E14="Yes","EXISTING",IF(F14="Yes","EXCLUDED",IF(G14&lt;&gt;"Yes","NO ROUTE","REACHABLE"))))))))</x:f>
      </x:c>
      <x:c r="I14" s="20"/>
    </x:row>
    <x:row r="15" ht="48" customHeight="1">
      <x:c r="A15" s="20"/>
      <x:c r="B15" s="20"/>
      <x:c r="C15" s="20"/>
      <x:c r="D15" s="20"/>
      <x:c r="E15" s="20"/>
      <x:c r="F15" s="20"/>
      <x:c r="G15" s="20"/>
      <x:c r="H15" s="35" t="str">
        <x:f>IF(COUNTA(A15:G15)=0,"",IF(B15="","MISSING BUYING ID",IF(COUNTIF($B$7:$B$36,B15)&gt;1,"REVIEW DUPLICATE",IF(OR(COUNTIF(D15:G15,"Unknown")&gt;0,COUNTBLANK(D15:G15)&gt;0),"RESEARCH",IF(D15&lt;&gt;"Yes","NOT SAM",IF(E15="Yes","EXISTING",IF(F15="Yes","EXCLUDED",IF(G15&lt;&gt;"Yes","NO ROUTE","REACHABLE"))))))))</x:f>
      </x:c>
      <x:c r="I15" s="20"/>
    </x:row>
    <x:row r="16" ht="48" customHeight="1">
      <x:c r="A16" s="20"/>
      <x:c r="B16" s="20"/>
      <x:c r="C16" s="20"/>
      <x:c r="D16" s="20"/>
      <x:c r="E16" s="20"/>
      <x:c r="F16" s="20"/>
      <x:c r="G16" s="20"/>
      <x:c r="H16" s="35" t="str">
        <x:f>IF(COUNTA(A16:G16)=0,"",IF(B16="","MISSING BUYING ID",IF(COUNTIF($B$7:$B$36,B16)&gt;1,"REVIEW DUPLICATE",IF(OR(COUNTIF(D16:G16,"Unknown")&gt;0,COUNTBLANK(D16:G16)&gt;0),"RESEARCH",IF(D16&lt;&gt;"Yes","NOT SAM",IF(E16="Yes","EXISTING",IF(F16="Yes","EXCLUDED",IF(G16&lt;&gt;"Yes","NO ROUTE","REACHABLE"))))))))</x:f>
      </x:c>
      <x:c r="I16" s="20"/>
    </x:row>
    <x:row r="17" ht="48" customHeight="1">
      <x:c r="A17" s="20"/>
      <x:c r="B17" s="20"/>
      <x:c r="C17" s="20"/>
      <x:c r="D17" s="20"/>
      <x:c r="E17" s="20"/>
      <x:c r="F17" s="20"/>
      <x:c r="G17" s="20"/>
      <x:c r="H17" s="35" t="str">
        <x:f>IF(COUNTA(A17:G17)=0,"",IF(B17="","MISSING BUYING ID",IF(COUNTIF($B$7:$B$36,B17)&gt;1,"REVIEW DUPLICATE",IF(OR(COUNTIF(D17:G17,"Unknown")&gt;0,COUNTBLANK(D17:G17)&gt;0),"RESEARCH",IF(D17&lt;&gt;"Yes","NOT SAM",IF(E17="Yes","EXISTING",IF(F17="Yes","EXCLUDED",IF(G17&lt;&gt;"Yes","NO ROUTE","REACHABLE"))))))))</x:f>
      </x:c>
      <x:c r="I17" s="20"/>
    </x:row>
    <x:row r="18" ht="48" customHeight="1">
      <x:c r="A18" s="20"/>
      <x:c r="B18" s="20"/>
      <x:c r="C18" s="20"/>
      <x:c r="D18" s="20"/>
      <x:c r="E18" s="20"/>
      <x:c r="F18" s="20"/>
      <x:c r="G18" s="20"/>
      <x:c r="H18" s="35" t="str">
        <x:f>IF(COUNTA(A18:G18)=0,"",IF(B18="","MISSING BUYING ID",IF(COUNTIF($B$7:$B$36,B18)&gt;1,"REVIEW DUPLICATE",IF(OR(COUNTIF(D18:G18,"Unknown")&gt;0,COUNTBLANK(D18:G18)&gt;0),"RESEARCH",IF(D18&lt;&gt;"Yes","NOT SAM",IF(E18="Yes","EXISTING",IF(F18="Yes","EXCLUDED",IF(G18&lt;&gt;"Yes","NO ROUTE","REACHABLE"))))))))</x:f>
      </x:c>
      <x:c r="I18" s="20"/>
    </x:row>
    <x:row r="19" ht="48" customHeight="1">
      <x:c r="A19" s="20"/>
      <x:c r="B19" s="20"/>
      <x:c r="C19" s="20"/>
      <x:c r="D19" s="20"/>
      <x:c r="E19" s="20"/>
      <x:c r="F19" s="20"/>
      <x:c r="G19" s="20"/>
      <x:c r="H19" s="35" t="str">
        <x:f>IF(COUNTA(A19:G19)=0,"",IF(B19="","MISSING BUYING ID",IF(COUNTIF($B$7:$B$36,B19)&gt;1,"REVIEW DUPLICATE",IF(OR(COUNTIF(D19:G19,"Unknown")&gt;0,COUNTBLANK(D19:G19)&gt;0),"RESEARCH",IF(D19&lt;&gt;"Yes","NOT SAM",IF(E19="Yes","EXISTING",IF(F19="Yes","EXCLUDED",IF(G19&lt;&gt;"Yes","NO ROUTE","REACHABLE"))))))))</x:f>
      </x:c>
      <x:c r="I19" s="20"/>
    </x:row>
    <x:row r="20" ht="48" customHeight="1">
      <x:c r="A20" s="20"/>
      <x:c r="B20" s="20"/>
      <x:c r="C20" s="20"/>
      <x:c r="D20" s="20"/>
      <x:c r="E20" s="20"/>
      <x:c r="F20" s="20"/>
      <x:c r="G20" s="20"/>
      <x:c r="H20" s="35" t="str">
        <x:f>IF(COUNTA(A20:G20)=0,"",IF(B20="","MISSING BUYING ID",IF(COUNTIF($B$7:$B$36,B20)&gt;1,"REVIEW DUPLICATE",IF(OR(COUNTIF(D20:G20,"Unknown")&gt;0,COUNTBLANK(D20:G20)&gt;0),"RESEARCH",IF(D20&lt;&gt;"Yes","NOT SAM",IF(E20="Yes","EXISTING",IF(F20="Yes","EXCLUDED",IF(G20&lt;&gt;"Yes","NO ROUTE","REACHABLE"))))))))</x:f>
      </x:c>
      <x:c r="I20" s="20"/>
    </x:row>
    <x:row r="21" ht="48" customHeight="1">
      <x:c r="A21" s="20"/>
      <x:c r="B21" s="20"/>
      <x:c r="C21" s="20"/>
      <x:c r="D21" s="20"/>
      <x:c r="E21" s="20"/>
      <x:c r="F21" s="20"/>
      <x:c r="G21" s="20"/>
      <x:c r="H21" s="35" t="str">
        <x:f>IF(COUNTA(A21:G21)=0,"",IF(B21="","MISSING BUYING ID",IF(COUNTIF($B$7:$B$36,B21)&gt;1,"REVIEW DUPLICATE",IF(OR(COUNTIF(D21:G21,"Unknown")&gt;0,COUNTBLANK(D21:G21)&gt;0),"RESEARCH",IF(D21&lt;&gt;"Yes","NOT SAM",IF(E21="Yes","EXISTING",IF(F21="Yes","EXCLUDED",IF(G21&lt;&gt;"Yes","NO ROUTE","REACHABLE"))))))))</x:f>
      </x:c>
      <x:c r="I21" s="20"/>
    </x:row>
    <x:row r="22" ht="48" customHeight="1">
      <x:c r="A22" s="20"/>
      <x:c r="B22" s="20"/>
      <x:c r="C22" s="20"/>
      <x:c r="D22" s="20"/>
      <x:c r="E22" s="20"/>
      <x:c r="F22" s="20"/>
      <x:c r="G22" s="20"/>
      <x:c r="H22" s="35" t="str">
        <x:f>IF(COUNTA(A22:G22)=0,"",IF(B22="","MISSING BUYING ID",IF(COUNTIF($B$7:$B$36,B22)&gt;1,"REVIEW DUPLICATE",IF(OR(COUNTIF(D22:G22,"Unknown")&gt;0,COUNTBLANK(D22:G22)&gt;0),"RESEARCH",IF(D22&lt;&gt;"Yes","NOT SAM",IF(E22="Yes","EXISTING",IF(F22="Yes","EXCLUDED",IF(G22&lt;&gt;"Yes","NO ROUTE","REACHABLE"))))))))</x:f>
      </x:c>
      <x:c r="I22" s="20"/>
    </x:row>
    <x:row r="23" ht="48" customHeight="1">
      <x:c r="A23" s="20"/>
      <x:c r="B23" s="20"/>
      <x:c r="C23" s="20"/>
      <x:c r="D23" s="20"/>
      <x:c r="E23" s="20"/>
      <x:c r="F23" s="20"/>
      <x:c r="G23" s="20"/>
      <x:c r="H23" s="35" t="str">
        <x:f>IF(COUNTA(A23:G23)=0,"",IF(B23="","MISSING BUYING ID",IF(COUNTIF($B$7:$B$36,B23)&gt;1,"REVIEW DUPLICATE",IF(OR(COUNTIF(D23:G23,"Unknown")&gt;0,COUNTBLANK(D23:G23)&gt;0),"RESEARCH",IF(D23&lt;&gt;"Yes","NOT SAM",IF(E23="Yes","EXISTING",IF(F23="Yes","EXCLUDED",IF(G23&lt;&gt;"Yes","NO ROUTE","REACHABLE"))))))))</x:f>
      </x:c>
      <x:c r="I23" s="20"/>
    </x:row>
    <x:row r="24" ht="48" customHeight="1">
      <x:c r="A24" s="20"/>
      <x:c r="B24" s="20"/>
      <x:c r="C24" s="20"/>
      <x:c r="D24" s="20"/>
      <x:c r="E24" s="20"/>
      <x:c r="F24" s="20"/>
      <x:c r="G24" s="20"/>
      <x:c r="H24" s="35" t="str">
        <x:f>IF(COUNTA(A24:G24)=0,"",IF(B24="","MISSING BUYING ID",IF(COUNTIF($B$7:$B$36,B24)&gt;1,"REVIEW DUPLICATE",IF(OR(COUNTIF(D24:G24,"Unknown")&gt;0,COUNTBLANK(D24:G24)&gt;0),"RESEARCH",IF(D24&lt;&gt;"Yes","NOT SAM",IF(E24="Yes","EXISTING",IF(F24="Yes","EXCLUDED",IF(G24&lt;&gt;"Yes","NO ROUTE","REACHABLE"))))))))</x:f>
      </x:c>
      <x:c r="I24" s="20"/>
    </x:row>
    <x:row r="25" ht="48" customHeight="1">
      <x:c r="A25" s="20"/>
      <x:c r="B25" s="20"/>
      <x:c r="C25" s="20"/>
      <x:c r="D25" s="20"/>
      <x:c r="E25" s="20"/>
      <x:c r="F25" s="20"/>
      <x:c r="G25" s="20"/>
      <x:c r="H25" s="35" t="str">
        <x:f>IF(COUNTA(A25:G25)=0,"",IF(B25="","MISSING BUYING ID",IF(COUNTIF($B$7:$B$36,B25)&gt;1,"REVIEW DUPLICATE",IF(OR(COUNTIF(D25:G25,"Unknown")&gt;0,COUNTBLANK(D25:G25)&gt;0),"RESEARCH",IF(D25&lt;&gt;"Yes","NOT SAM",IF(E25="Yes","EXISTING",IF(F25="Yes","EXCLUDED",IF(G25&lt;&gt;"Yes","NO ROUTE","REACHABLE"))))))))</x:f>
      </x:c>
      <x:c r="I25" s="20"/>
    </x:row>
    <x:row r="26" ht="48" customHeight="1">
      <x:c r="A26" s="20"/>
      <x:c r="B26" s="20"/>
      <x:c r="C26" s="20"/>
      <x:c r="D26" s="20"/>
      <x:c r="E26" s="20"/>
      <x:c r="F26" s="20"/>
      <x:c r="G26" s="20"/>
      <x:c r="H26" s="35" t="str">
        <x:f>IF(COUNTA(A26:G26)=0,"",IF(B26="","MISSING BUYING ID",IF(COUNTIF($B$7:$B$36,B26)&gt;1,"REVIEW DUPLICATE",IF(OR(COUNTIF(D26:G26,"Unknown")&gt;0,COUNTBLANK(D26:G26)&gt;0),"RESEARCH",IF(D26&lt;&gt;"Yes","NOT SAM",IF(E26="Yes","EXISTING",IF(F26="Yes","EXCLUDED",IF(G26&lt;&gt;"Yes","NO ROUTE","REACHABLE"))))))))</x:f>
      </x:c>
      <x:c r="I26" s="20"/>
    </x:row>
    <x:row r="27" ht="48" customHeight="1">
      <x:c r="A27" s="20"/>
      <x:c r="B27" s="20"/>
      <x:c r="C27" s="20"/>
      <x:c r="D27" s="20"/>
      <x:c r="E27" s="20"/>
      <x:c r="F27" s="20"/>
      <x:c r="G27" s="20"/>
      <x:c r="H27" s="35" t="str">
        <x:f>IF(COUNTA(A27:G27)=0,"",IF(B27="","MISSING BUYING ID",IF(COUNTIF($B$7:$B$36,B27)&gt;1,"REVIEW DUPLICATE",IF(OR(COUNTIF(D27:G27,"Unknown")&gt;0,COUNTBLANK(D27:G27)&gt;0),"RESEARCH",IF(D27&lt;&gt;"Yes","NOT SAM",IF(E27="Yes","EXISTING",IF(F27="Yes","EXCLUDED",IF(G27&lt;&gt;"Yes","NO ROUTE","REACHABLE"))))))))</x:f>
      </x:c>
      <x:c r="I27" s="20"/>
    </x:row>
    <x:row r="28" ht="48" customHeight="1">
      <x:c r="A28" s="20"/>
      <x:c r="B28" s="20"/>
      <x:c r="C28" s="20"/>
      <x:c r="D28" s="20"/>
      <x:c r="E28" s="20"/>
      <x:c r="F28" s="20"/>
      <x:c r="G28" s="20"/>
      <x:c r="H28" s="35" t="str">
        <x:f>IF(COUNTA(A28:G28)=0,"",IF(B28="","MISSING BUYING ID",IF(COUNTIF($B$7:$B$36,B28)&gt;1,"REVIEW DUPLICATE",IF(OR(COUNTIF(D28:G28,"Unknown")&gt;0,COUNTBLANK(D28:G28)&gt;0),"RESEARCH",IF(D28&lt;&gt;"Yes","NOT SAM",IF(E28="Yes","EXISTING",IF(F28="Yes","EXCLUDED",IF(G28&lt;&gt;"Yes","NO ROUTE","REACHABLE"))))))))</x:f>
      </x:c>
      <x:c r="I28" s="20"/>
    </x:row>
    <x:row r="29" ht="48" customHeight="1">
      <x:c r="A29" s="20"/>
      <x:c r="B29" s="20"/>
      <x:c r="C29" s="20"/>
      <x:c r="D29" s="20"/>
      <x:c r="E29" s="20"/>
      <x:c r="F29" s="20"/>
      <x:c r="G29" s="20"/>
      <x:c r="H29" s="35" t="str">
        <x:f>IF(COUNTA(A29:G29)=0,"",IF(B29="","MISSING BUYING ID",IF(COUNTIF($B$7:$B$36,B29)&gt;1,"REVIEW DUPLICATE",IF(OR(COUNTIF(D29:G29,"Unknown")&gt;0,COUNTBLANK(D29:G29)&gt;0),"RESEARCH",IF(D29&lt;&gt;"Yes","NOT SAM",IF(E29="Yes","EXISTING",IF(F29="Yes","EXCLUDED",IF(G29&lt;&gt;"Yes","NO ROUTE","REACHABLE"))))))))</x:f>
      </x:c>
      <x:c r="I29" s="20"/>
    </x:row>
    <x:row r="30" ht="48" customHeight="1">
      <x:c r="A30" s="20"/>
      <x:c r="B30" s="20"/>
      <x:c r="C30" s="20"/>
      <x:c r="D30" s="20"/>
      <x:c r="E30" s="20"/>
      <x:c r="F30" s="20"/>
      <x:c r="G30" s="20"/>
      <x:c r="H30" s="35" t="str">
        <x:f>IF(COUNTA(A30:G30)=0,"",IF(B30="","MISSING BUYING ID",IF(COUNTIF($B$7:$B$36,B30)&gt;1,"REVIEW DUPLICATE",IF(OR(COUNTIF(D30:G30,"Unknown")&gt;0,COUNTBLANK(D30:G30)&gt;0),"RESEARCH",IF(D30&lt;&gt;"Yes","NOT SAM",IF(E30="Yes","EXISTING",IF(F30="Yes","EXCLUDED",IF(G30&lt;&gt;"Yes","NO ROUTE","REACHABLE"))))))))</x:f>
      </x:c>
      <x:c r="I30" s="20"/>
    </x:row>
    <x:row r="31" ht="48" customHeight="1">
      <x:c r="A31" s="20"/>
      <x:c r="B31" s="20"/>
      <x:c r="C31" s="20"/>
      <x:c r="D31" s="20"/>
      <x:c r="E31" s="20"/>
      <x:c r="F31" s="20"/>
      <x:c r="G31" s="20"/>
      <x:c r="H31" s="35" t="str">
        <x:f>IF(COUNTA(A31:G31)=0,"",IF(B31="","MISSING BUYING ID",IF(COUNTIF($B$7:$B$36,B31)&gt;1,"REVIEW DUPLICATE",IF(OR(COUNTIF(D31:G31,"Unknown")&gt;0,COUNTBLANK(D31:G31)&gt;0),"RESEARCH",IF(D31&lt;&gt;"Yes","NOT SAM",IF(E31="Yes","EXISTING",IF(F31="Yes","EXCLUDED",IF(G31&lt;&gt;"Yes","NO ROUTE","REACHABLE"))))))))</x:f>
      </x:c>
      <x:c r="I31" s="20"/>
    </x:row>
    <x:row r="32" ht="48" customHeight="1">
      <x:c r="A32" s="20"/>
      <x:c r="B32" s="20"/>
      <x:c r="C32" s="20"/>
      <x:c r="D32" s="20"/>
      <x:c r="E32" s="20"/>
      <x:c r="F32" s="20"/>
      <x:c r="G32" s="20"/>
      <x:c r="H32" s="35" t="str">
        <x:f>IF(COUNTA(A32:G32)=0,"",IF(B32="","MISSING BUYING ID",IF(COUNTIF($B$7:$B$36,B32)&gt;1,"REVIEW DUPLICATE",IF(OR(COUNTIF(D32:G32,"Unknown")&gt;0,COUNTBLANK(D32:G32)&gt;0),"RESEARCH",IF(D32&lt;&gt;"Yes","NOT SAM",IF(E32="Yes","EXISTING",IF(F32="Yes","EXCLUDED",IF(G32&lt;&gt;"Yes","NO ROUTE","REACHABLE"))))))))</x:f>
      </x:c>
      <x:c r="I32" s="20"/>
    </x:row>
    <x:row r="33" ht="48" customHeight="1">
      <x:c r="A33" s="20"/>
      <x:c r="B33" s="20"/>
      <x:c r="C33" s="20"/>
      <x:c r="D33" s="20"/>
      <x:c r="E33" s="20"/>
      <x:c r="F33" s="20"/>
      <x:c r="G33" s="20"/>
      <x:c r="H33" s="35" t="str">
        <x:f>IF(COUNTA(A33:G33)=0,"",IF(B33="","MISSING BUYING ID",IF(COUNTIF($B$7:$B$36,B33)&gt;1,"REVIEW DUPLICATE",IF(OR(COUNTIF(D33:G33,"Unknown")&gt;0,COUNTBLANK(D33:G33)&gt;0),"RESEARCH",IF(D33&lt;&gt;"Yes","NOT SAM",IF(E33="Yes","EXISTING",IF(F33="Yes","EXCLUDED",IF(G33&lt;&gt;"Yes","NO ROUTE","REACHABLE"))))))))</x:f>
      </x:c>
      <x:c r="I33" s="20"/>
    </x:row>
    <x:row r="34" ht="48" customHeight="1">
      <x:c r="A34" s="20"/>
      <x:c r="B34" s="20"/>
      <x:c r="C34" s="20"/>
      <x:c r="D34" s="20"/>
      <x:c r="E34" s="20"/>
      <x:c r="F34" s="20"/>
      <x:c r="G34" s="20"/>
      <x:c r="H34" s="35" t="str">
        <x:f>IF(COUNTA(A34:G34)=0,"",IF(B34="","MISSING BUYING ID",IF(COUNTIF($B$7:$B$36,B34)&gt;1,"REVIEW DUPLICATE",IF(OR(COUNTIF(D34:G34,"Unknown")&gt;0,COUNTBLANK(D34:G34)&gt;0),"RESEARCH",IF(D34&lt;&gt;"Yes","NOT SAM",IF(E34="Yes","EXISTING",IF(F34="Yes","EXCLUDED",IF(G34&lt;&gt;"Yes","NO ROUTE","REACHABLE"))))))))</x:f>
      </x:c>
      <x:c r="I34" s="20"/>
    </x:row>
    <x:row r="35" ht="48" customHeight="1">
      <x:c r="A35" s="20"/>
      <x:c r="B35" s="20"/>
      <x:c r="C35" s="20"/>
      <x:c r="D35" s="20"/>
      <x:c r="E35" s="20"/>
      <x:c r="F35" s="20"/>
      <x:c r="G35" s="20"/>
      <x:c r="H35" s="35" t="str">
        <x:f>IF(COUNTA(A35:G35)=0,"",IF(B35="","MISSING BUYING ID",IF(COUNTIF($B$7:$B$36,B35)&gt;1,"REVIEW DUPLICATE",IF(OR(COUNTIF(D35:G35,"Unknown")&gt;0,COUNTBLANK(D35:G35)&gt;0),"RESEARCH",IF(D35&lt;&gt;"Yes","NOT SAM",IF(E35="Yes","EXISTING",IF(F35="Yes","EXCLUDED",IF(G35&lt;&gt;"Yes","NO ROUTE","REACHABLE"))))))))</x:f>
      </x:c>
      <x:c r="I35" s="20"/>
    </x:row>
    <x:row r="36" ht="48" customHeight="1">
      <x:c r="A36" s="20"/>
      <x:c r="B36" s="20"/>
      <x:c r="C36" s="20"/>
      <x:c r="D36" s="20"/>
      <x:c r="E36" s="20"/>
      <x:c r="F36" s="20"/>
      <x:c r="G36" s="20"/>
      <x:c r="H36" s="35" t="str">
        <x:f>IF(COUNTA(A36:G36)=0,"",IF(B36="","MISSING BUYING ID",IF(COUNTIF($B$7:$B$36,B36)&gt;1,"REVIEW DUPLICATE",IF(OR(COUNTIF(D36:G36,"Unknown")&gt;0,COUNTBLANK(D36:G36)&gt;0),"RESEARCH",IF(D36&lt;&gt;"Yes","NOT SAM",IF(E36="Yes","EXISTING",IF(F36="Yes","EXCLUDED",IF(G36&lt;&gt;"Yes","NO ROUTE","REACHABLE"))))))))</x:f>
      </x:c>
      <x:c r="I36" s="20"/>
    </x:row>
    <x:row r="37" ht="22" customHeight="1">
      <x:c r="A37" s="3"/>
      <x:c r="B37" s="3"/>
      <x:c r="C37" s="3"/>
      <x:c r="D37" s="3"/>
      <x:c r="E37" s="3"/>
      <x:c r="F37" s="3"/>
      <x:c r="G37" s="3"/>
      <x:c r="H37" s="3"/>
      <x:c r="I37" s="3"/>
    </x:row>
    <x:row r="38" ht="22" customHeight="1">
      <x:c r="A38" s="3"/>
      <x:c r="B38" s="3"/>
      <x:c r="C38" s="3"/>
      <x:c r="D38" s="3"/>
      <x:c r="E38" s="3"/>
      <x:c r="F38" s="3"/>
      <x:c r="G38" s="3"/>
      <x:c r="H38" s="3"/>
      <x:c r="I38" s="3"/>
    </x:row>
    <x:row r="39" ht="24" customHeight="1">
      <x:c r="A39" s="30" t="str">
        <x:v>This audit intentionally flags BOTH records when a buying ID repeats. Keep a single canonical record after review. The absence of a duplicate here does not prove your complete market estimate is deduplicated.</x:v>
      </x:c>
      <x:c r="B39" s="30"/>
      <x:c r="C39" s="30"/>
      <x:c r="D39" s="30"/>
      <x:c r="E39" s="30"/>
      <x:c r="F39" s="30"/>
      <x:c r="G39" s="30"/>
      <x:c r="H39" s="30"/>
      <x:c r="I39" s="30"/>
    </x:row>
    <x:row r="40" ht="24" customHeight="1">
      <x:c r="A40" s="30"/>
      <x:c r="B40" s="30"/>
      <x:c r="C40" s="30"/>
      <x:c r="D40" s="30"/>
      <x:c r="E40" s="30"/>
      <x:c r="F40" s="30"/>
      <x:c r="G40" s="30"/>
      <x:c r="H40" s="30"/>
      <x:c r="I40" s="30"/>
    </x:row>
    <x:row r="41" ht="22" customHeight="1">
      <x:c r="A41" s="3"/>
      <x:c r="B41" s="3"/>
      <x:c r="C41" s="3"/>
      <x:c r="D41" s="3"/>
      <x:c r="E41" s="3"/>
      <x:c r="F41" s="3"/>
      <x:c r="G41" s="3"/>
      <x:c r="H41" s="3"/>
      <x:c r="I41" s="3"/>
    </x:row>
    <x:row r="42" ht="22" customHeight="1">
      <x:c r="A42" s="3"/>
      <x:c r="B42" s="3"/>
      <x:c r="C42" s="3"/>
      <x:c r="D42" s="3"/>
      <x:c r="E42" s="3"/>
      <x:c r="F42" s="3"/>
      <x:c r="G42" s="3"/>
      <x:c r="H42" s="3"/>
      <x:c r="I42" s="3"/>
    </x:row>
    <x:row r="43" ht="22" customHeight="1">
      <x:c r="A43" s="3"/>
      <x:c r="B43" s="3"/>
      <x:c r="C43" s="3"/>
      <x:c r="D43" s="3"/>
      <x:c r="E43" s="3"/>
      <x:c r="F43" s="3"/>
      <x:c r="G43" s="3"/>
      <x:c r="H43" s="3"/>
      <x:c r="I43" s="3"/>
    </x:row>
    <x:row r="44" ht="22" customHeight="1">
      <x:c r="A44" s="3"/>
      <x:c r="B44" s="3"/>
      <x:c r="C44" s="3"/>
      <x:c r="D44" s="3"/>
      <x:c r="E44" s="3"/>
      <x:c r="F44" s="3"/>
      <x:c r="G44" s="3"/>
      <x:c r="H44" s="3"/>
      <x:c r="I44" s="3"/>
    </x:row>
    <x:row r="45" ht="22" customHeight="1">
      <x:c r="A45" s="3"/>
      <x:c r="B45" s="3"/>
      <x:c r="C45" s="3"/>
      <x:c r="D45" s="3"/>
      <x:c r="E45" s="3"/>
      <x:c r="F45" s="3"/>
      <x:c r="G45" s="3"/>
      <x:c r="H45" s="3"/>
      <x:c r="I45" s="3"/>
    </x:row>
    <x:row r="46" ht="22" customHeight="1">
      <x:c r="A46" s="3"/>
      <x:c r="B46" s="3"/>
      <x:c r="C46" s="3"/>
      <x:c r="D46" s="3"/>
      <x:c r="E46" s="3"/>
      <x:c r="F46" s="3"/>
      <x:c r="G46" s="3"/>
      <x:c r="H46" s="3"/>
      <x:c r="I46" s="3"/>
    </x:row>
    <x:row r="47" ht="22" customHeight="1">
      <x:c r="A47" s="3"/>
      <x:c r="B47" s="3"/>
      <x:c r="C47" s="3"/>
      <x:c r="D47" s="3"/>
      <x:c r="E47" s="3"/>
      <x:c r="F47" s="3"/>
      <x:c r="G47" s="3"/>
      <x:c r="H47" s="3"/>
      <x:c r="I47" s="3"/>
    </x:row>
    <x:row r="48" ht="22" customHeight="1">
      <x:c r="A48" s="3"/>
      <x:c r="B48" s="3"/>
      <x:c r="C48" s="3"/>
      <x:c r="D48" s="3"/>
      <x:c r="E48" s="3"/>
      <x:c r="F48" s="3"/>
      <x:c r="G48" s="3"/>
      <x:c r="H48" s="3"/>
      <x:c r="I48" s="3"/>
    </x:row>
    <x:row r="49" ht="22" customHeight="1">
      <x:c r="A49" s="3"/>
      <x:c r="B49" s="3"/>
      <x:c r="C49" s="3"/>
      <x:c r="D49" s="3"/>
      <x:c r="E49" s="3"/>
      <x:c r="F49" s="3"/>
      <x:c r="G49" s="3"/>
      <x:c r="H49" s="3"/>
      <x:c r="I49" s="3"/>
    </x:row>
    <x:row r="50" ht="22" customHeight="1">
      <x:c r="A50" s="3"/>
      <x:c r="B50" s="3"/>
      <x:c r="C50" s="3"/>
      <x:c r="D50" s="3"/>
      <x:c r="E50" s="3"/>
      <x:c r="F50" s="3"/>
      <x:c r="G50" s="3"/>
      <x:c r="H50" s="3"/>
      <x:c r="I50" s="3"/>
    </x:row>
    <x:row r="51" ht="22" customHeight="1">
      <x:c r="A51" s="3"/>
      <x:c r="B51" s="3"/>
      <x:c r="C51" s="3"/>
      <x:c r="D51" s="3"/>
      <x:c r="E51" s="3"/>
      <x:c r="F51" s="3"/>
      <x:c r="G51" s="3"/>
      <x:c r="H51" s="3"/>
      <x:c r="I51" s="3"/>
    </x:row>
    <x:row r="52" ht="22" customHeight="1">
      <x:c r="A52" s="3"/>
      <x:c r="B52" s="3"/>
      <x:c r="C52" s="3"/>
      <x:c r="D52" s="3"/>
      <x:c r="E52" s="3"/>
      <x:c r="F52" s="3"/>
      <x:c r="G52" s="3"/>
      <x:c r="H52" s="3"/>
      <x:c r="I52" s="3"/>
    </x:row>
    <x:row r="53" ht="22" customHeight="1">
      <x:c r="A53" s="3"/>
      <x:c r="B53" s="3"/>
      <x:c r="C53" s="3"/>
      <x:c r="D53" s="3"/>
      <x:c r="E53" s="3"/>
      <x:c r="F53" s="3"/>
      <x:c r="G53" s="3"/>
      <x:c r="H53" s="3"/>
      <x:c r="I53" s="3"/>
    </x:row>
    <x:row r="54" ht="22" customHeight="1">
      <x:c r="A54" s="3"/>
      <x:c r="B54" s="3"/>
      <x:c r="C54" s="3"/>
      <x:c r="D54" s="3"/>
      <x:c r="E54" s="3"/>
      <x:c r="F54" s="3"/>
      <x:c r="G54" s="3"/>
      <x:c r="H54" s="3"/>
      <x:c r="I54" s="3"/>
    </x:row>
    <x:row r="55" ht="22" customHeight="1">
      <x:c r="A55" s="3"/>
      <x:c r="B55" s="3"/>
      <x:c r="C55" s="3"/>
      <x:c r="D55" s="3"/>
      <x:c r="E55" s="3"/>
      <x:c r="F55" s="3"/>
      <x:c r="G55" s="3"/>
      <x:c r="H55" s="3"/>
      <x:c r="I55" s="3"/>
    </x:row>
    <x:row r="56" ht="22" customHeight="1">
      <x:c r="A56" s="3"/>
      <x:c r="B56" s="3"/>
      <x:c r="C56" s="3"/>
      <x:c r="D56" s="3"/>
      <x:c r="E56" s="3"/>
      <x:c r="F56" s="3"/>
      <x:c r="G56" s="3"/>
      <x:c r="H56" s="3"/>
      <x:c r="I56" s="3"/>
    </x:row>
    <x:row r="57" ht="22" customHeight="1">
      <x:c r="A57" s="3"/>
      <x:c r="B57" s="3"/>
      <x:c r="C57" s="3"/>
      <x:c r="D57" s="3"/>
      <x:c r="E57" s="3"/>
      <x:c r="F57" s="3"/>
      <x:c r="G57" s="3"/>
      <x:c r="H57" s="3"/>
      <x:c r="I57" s="3"/>
    </x:row>
    <x:row r="58" ht="22" customHeight="1">
      <x:c r="A58" s="3"/>
      <x:c r="B58" s="3"/>
      <x:c r="C58" s="3"/>
      <x:c r="D58" s="3"/>
      <x:c r="E58" s="3"/>
      <x:c r="F58" s="3"/>
      <x:c r="G58" s="3"/>
      <x:c r="H58" s="3"/>
      <x:c r="I58" s="3"/>
    </x:row>
    <x:row r="59" ht="22" customHeight="1">
      <x:c r="A59" s="3"/>
      <x:c r="B59" s="3"/>
      <x:c r="C59" s="3"/>
      <x:c r="D59" s="3"/>
      <x:c r="E59" s="3"/>
      <x:c r="F59" s="3"/>
      <x:c r="G59" s="3"/>
      <x:c r="H59" s="3"/>
      <x:c r="I59" s="3"/>
    </x:row>
    <x:row r="60" ht="22" customHeight="1">
      <x:c r="A60" s="3"/>
      <x:c r="B60" s="3"/>
      <x:c r="C60" s="3"/>
      <x:c r="D60" s="3"/>
      <x:c r="E60" s="3"/>
      <x:c r="F60" s="3"/>
      <x:c r="G60" s="3"/>
      <x:c r="H60" s="3"/>
      <x:c r="I60" s="3"/>
    </x:row>
  </x:sheetData>
  <x:mergeCells>
    <x:mergeCell ref="A1:I2"/>
    <x:mergeCell ref="A3:I4"/>
    <x:mergeCell ref="A39:I40"/>
  </x:mergeCells>
  <x:conditionalFormatting sqref="H7:H36">
    <x:cfRule type="expression" dxfId="2" priority="1">
      <x:formula>H7="REVIEW DUPLICATE"</x:formula>
    </x:cfRule>
  </x:conditionalFormatting>
  <x:dataValidations count="1">
    <x:dataValidation type="list" sqref="D7:G36">
      <x:formula1>"Yes,No,Unknown"</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7" hidden="0" customWidth="1"/>
    <x:col min="2" max="2" width="29" hidden="0" customWidth="1"/>
    <x:col min="3" max="3" width="21" hidden="0" customWidth="1"/>
    <x:col min="4" max="4" width="21" hidden="0" customWidth="1"/>
    <x:col min="5" max="5" width="38" hidden="0" customWidth="1"/>
    <x:col min="6" max="6" width="36" hidden="0" customWidth="1"/>
    <x:col min="7" max="7" width="18" hidden="0" customWidth="1"/>
    <x:col min="8" max="8" width="25" hidden="0" customWidth="1"/>
  </x:cols>
  <x:sheetData>
    <x:row r="1" ht="25" customHeight="1">
      <x:c r="A1" s="7" t="str">
        <x:v>06 / Replace assumptions with outcomes</x:v>
      </x:c>
      <x:c r="B1" s="7"/>
      <x:c r="C1" s="7"/>
      <x:c r="D1" s="7"/>
      <x:c r="E1" s="7"/>
      <x:c r="F1" s="7"/>
      <x:c r="G1" s="7"/>
      <x:c r="H1" s="7"/>
    </x:row>
    <x:row r="2" ht="25" customHeight="1">
      <x:c r="A2" s="7"/>
      <x:c r="B2" s="7"/>
      <x:c r="C2" s="7"/>
      <x:c r="D2" s="7"/>
      <x:c r="E2" s="7"/>
      <x:c r="F2" s="7"/>
      <x:c r="G2" s="7"/>
      <x:c r="H2" s="7"/>
    </x:row>
    <x:row r="3" ht="23" customHeight="1">
      <x:c r="A3" s="11" t="str">
        <x:v>Compare like-for-like mature cohorts. A newly launched cohort is not yet evidence of its eventual close rate.</x:v>
      </x:c>
      <x:c r="B3" s="11"/>
      <x:c r="C3" s="11"/>
      <x:c r="D3" s="11"/>
      <x:c r="E3" s="11"/>
      <x:c r="F3" s="11"/>
      <x:c r="G3" s="11"/>
      <x:c r="H3" s="11"/>
    </x:row>
    <x:row r="4" ht="23" customHeight="1">
      <x:c r="A4" s="11"/>
      <x:c r="B4" s="11"/>
      <x:c r="C4" s="11"/>
      <x:c r="D4" s="11"/>
      <x:c r="E4" s="11"/>
      <x:c r="F4" s="11"/>
      <x:c r="G4" s="11"/>
      <x:c r="H4" s="11"/>
    </x:row>
    <x:row r="5" ht="22" customHeight="1">
      <x:c r="A5" s="3"/>
      <x:c r="B5" s="3"/>
      <x:c r="C5" s="3"/>
      <x:c r="D5" s="3"/>
      <x:c r="E5" s="3"/>
      <x:c r="F5" s="3"/>
      <x:c r="G5" s="3"/>
      <x:c r="H5" s="3"/>
    </x:row>
    <x:row r="6" ht="42" customHeight="1">
      <x:c r="A6" s="15" t="str">
        <x:v>REVIEW DATE</x:v>
      </x:c>
      <x:c r="B6" s="15" t="str">
        <x:v>ASSUMPTION</x:v>
      </x:c>
      <x:c r="C6" s="15" t="str">
        <x:v>EXPECTED</x:v>
      </x:c>
      <x:c r="D6" s="15" t="str">
        <x:v>OBSERVED</x:v>
      </x:c>
      <x:c r="E6" s="15" t="str">
        <x:v>COHORT / SOURCE</x:v>
      </x:c>
      <x:c r="F6" s="15" t="str">
        <x:v>WHAT CHANGED?</x:v>
      </x:c>
      <x:c r="G6" s="15" t="str">
        <x:v>OWNER</x:v>
      </x:c>
      <x:c r="H6" s="15" t="str">
        <x:v>NEXT CHECK</x:v>
      </x:c>
    </x:row>
    <x:row r="7" ht="62" customHeight="1">
      <x:c r="A7" s="26"/>
      <x:c r="B7" s="20" t="str">
        <x:v>First-touch-to-decision lag</x:v>
      </x:c>
      <x:c r="C7" s="20" t="str">
        <x:v>Working scenario: 2 months</x:v>
      </x:c>
      <x:c r="D7" s="20" t="str">
        <x:v>Not measured</x:v>
      </x:c>
      <x:c r="E7" s="20" t="str">
        <x:v>F1 — fictional example</x:v>
      </x:c>
      <x:c r="F7" s="20" t="str">
        <x:v>Replace with a mature cohort distribution, not only recent winners.</x:v>
      </x:c>
      <x:c r="G7" s="20" t="str"/>
      <x:c r="H7" s="20" t="str">
        <x:v>Before launch forecast</x:v>
      </x:c>
    </x:row>
    <x:row r="8" ht="62" customHeight="1">
      <x:c r="A8" s="26"/>
      <x:c r="B8" s="20"/>
      <x:c r="C8" s="20"/>
      <x:c r="D8" s="20"/>
      <x:c r="E8" s="20"/>
      <x:c r="F8" s="20"/>
      <x:c r="G8" s="20"/>
      <x:c r="H8" s="20"/>
    </x:row>
    <x:row r="9" ht="62" customHeight="1">
      <x:c r="A9" s="26"/>
      <x:c r="B9" s="20"/>
      <x:c r="C9" s="20"/>
      <x:c r="D9" s="20"/>
      <x:c r="E9" s="20"/>
      <x:c r="F9" s="20"/>
      <x:c r="G9" s="20"/>
      <x:c r="H9" s="20"/>
    </x:row>
    <x:row r="10" ht="62" customHeight="1">
      <x:c r="A10" s="26"/>
      <x:c r="B10" s="20"/>
      <x:c r="C10" s="20"/>
      <x:c r="D10" s="20"/>
      <x:c r="E10" s="20"/>
      <x:c r="F10" s="20"/>
      <x:c r="G10" s="20"/>
      <x:c r="H10" s="20"/>
    </x:row>
    <x:row r="11" ht="62" customHeight="1">
      <x:c r="A11" s="26"/>
      <x:c r="B11" s="20"/>
      <x:c r="C11" s="20"/>
      <x:c r="D11" s="20"/>
      <x:c r="E11" s="20"/>
      <x:c r="F11" s="20"/>
      <x:c r="G11" s="20"/>
      <x:c r="H11" s="20"/>
    </x:row>
    <x:row r="12" ht="62" customHeight="1">
      <x:c r="A12" s="26"/>
      <x:c r="B12" s="20"/>
      <x:c r="C12" s="20"/>
      <x:c r="D12" s="20"/>
      <x:c r="E12" s="20"/>
      <x:c r="F12" s="20"/>
      <x:c r="G12" s="20"/>
      <x:c r="H12" s="20"/>
    </x:row>
    <x:row r="13" ht="62" customHeight="1">
      <x:c r="A13" s="26"/>
      <x:c r="B13" s="20"/>
      <x:c r="C13" s="20"/>
      <x:c r="D13" s="20"/>
      <x:c r="E13" s="20"/>
      <x:c r="F13" s="20"/>
      <x:c r="G13" s="20"/>
      <x:c r="H13" s="20"/>
    </x:row>
    <x:row r="14" ht="62" customHeight="1">
      <x:c r="A14" s="26"/>
      <x:c r="B14" s="20"/>
      <x:c r="C14" s="20"/>
      <x:c r="D14" s="20"/>
      <x:c r="E14" s="20"/>
      <x:c r="F14" s="20"/>
      <x:c r="G14" s="20"/>
      <x:c r="H14" s="20"/>
    </x:row>
    <x:row r="15" ht="62" customHeight="1">
      <x:c r="A15" s="26"/>
      <x:c r="B15" s="20"/>
      <x:c r="C15" s="20"/>
      <x:c r="D15" s="20"/>
      <x:c r="E15" s="20"/>
      <x:c r="F15" s="20"/>
      <x:c r="G15" s="20"/>
      <x:c r="H15" s="20"/>
    </x:row>
    <x:row r="16" ht="62" customHeight="1">
      <x:c r="A16" s="26"/>
      <x:c r="B16" s="20"/>
      <x:c r="C16" s="20"/>
      <x:c r="D16" s="20"/>
      <x:c r="E16" s="20"/>
      <x:c r="F16" s="20"/>
      <x:c r="G16" s="20"/>
      <x:c r="H16" s="20"/>
    </x:row>
    <x:row r="17" ht="62" customHeight="1">
      <x:c r="A17" s="26"/>
      <x:c r="B17" s="20"/>
      <x:c r="C17" s="20"/>
      <x:c r="D17" s="20"/>
      <x:c r="E17" s="20"/>
      <x:c r="F17" s="20"/>
      <x:c r="G17" s="20"/>
      <x:c r="H17" s="20"/>
    </x:row>
    <x:row r="18" ht="62" customHeight="1">
      <x:c r="A18" s="26"/>
      <x:c r="B18" s="20"/>
      <x:c r="C18" s="20"/>
      <x:c r="D18" s="20"/>
      <x:c r="E18" s="20"/>
      <x:c r="F18" s="20"/>
      <x:c r="G18" s="20"/>
      <x:c r="H18" s="20"/>
    </x:row>
    <x:row r="19" ht="62" customHeight="1">
      <x:c r="A19" s="26"/>
      <x:c r="B19" s="20"/>
      <x:c r="C19" s="20"/>
      <x:c r="D19" s="20"/>
      <x:c r="E19" s="20"/>
      <x:c r="F19" s="20"/>
      <x:c r="G19" s="20"/>
      <x:c r="H19" s="20"/>
    </x:row>
    <x:row r="20" ht="62" customHeight="1">
      <x:c r="A20" s="26"/>
      <x:c r="B20" s="20"/>
      <x:c r="C20" s="20"/>
      <x:c r="D20" s="20"/>
      <x:c r="E20" s="20"/>
      <x:c r="F20" s="20"/>
      <x:c r="G20" s="20"/>
      <x:c r="H20" s="20"/>
    </x:row>
    <x:row r="21" ht="62" customHeight="1">
      <x:c r="A21" s="26"/>
      <x:c r="B21" s="20"/>
      <x:c r="C21" s="20"/>
      <x:c r="D21" s="20"/>
      <x:c r="E21" s="20"/>
      <x:c r="F21" s="20"/>
      <x:c r="G21" s="20"/>
      <x:c r="H21" s="20"/>
    </x:row>
    <x:row r="22" ht="62" customHeight="1">
      <x:c r="A22" s="26"/>
      <x:c r="B22" s="20"/>
      <x:c r="C22" s="20"/>
      <x:c r="D22" s="20"/>
      <x:c r="E22" s="20"/>
      <x:c r="F22" s="20"/>
      <x:c r="G22" s="20"/>
      <x:c r="H22" s="20"/>
    </x:row>
    <x:row r="23" ht="62" customHeight="1">
      <x:c r="A23" s="26"/>
      <x:c r="B23" s="20"/>
      <x:c r="C23" s="20"/>
      <x:c r="D23" s="20"/>
      <x:c r="E23" s="20"/>
      <x:c r="F23" s="20"/>
      <x:c r="G23" s="20"/>
      <x:c r="H23" s="20"/>
    </x:row>
    <x:row r="24" ht="62" customHeight="1">
      <x:c r="A24" s="26"/>
      <x:c r="B24" s="20"/>
      <x:c r="C24" s="20"/>
      <x:c r="D24" s="20"/>
      <x:c r="E24" s="20"/>
      <x:c r="F24" s="20"/>
      <x:c r="G24" s="20"/>
      <x:c r="H24" s="20"/>
    </x:row>
    <x:row r="25" ht="62" customHeight="1">
      <x:c r="A25" s="26"/>
      <x:c r="B25" s="20"/>
      <x:c r="C25" s="20"/>
      <x:c r="D25" s="20"/>
      <x:c r="E25" s="20"/>
      <x:c r="F25" s="20"/>
      <x:c r="G25" s="20"/>
      <x:c r="H25" s="20"/>
    </x:row>
    <x:row r="26" ht="62" customHeight="1">
      <x:c r="A26" s="26"/>
      <x:c r="B26" s="20"/>
      <x:c r="C26" s="20"/>
      <x:c r="D26" s="20"/>
      <x:c r="E26" s="20"/>
      <x:c r="F26" s="20"/>
      <x:c r="G26" s="20"/>
      <x:c r="H26" s="20"/>
    </x:row>
    <x:row r="27" ht="22" customHeight="1">
      <x:c r="A27" s="3"/>
      <x:c r="B27" s="3"/>
      <x:c r="C27" s="3"/>
      <x:c r="D27" s="3"/>
      <x:c r="E27" s="3"/>
      <x:c r="F27" s="3"/>
      <x:c r="G27" s="3"/>
      <x:c r="H27" s="3"/>
    </x:row>
    <x:row r="28" ht="22" customHeight="1">
      <x:c r="A28" s="3"/>
      <x:c r="B28" s="3"/>
      <x:c r="C28" s="3"/>
      <x:c r="D28" s="3"/>
      <x:c r="E28" s="3"/>
      <x:c r="F28" s="3"/>
      <x:c r="G28" s="3"/>
      <x:c r="H28" s="3"/>
    </x:row>
    <x:row r="29" ht="24" customHeight="1">
      <x:c r="A29" s="30" t="str">
        <x:v>Useful review triggers: new offer, new geography, pricing change, new channel, changed capacity, newly mapped account pool or evidence that a fit assumption was wrong. A calendar refresh alone does not validate the model.</x:v>
      </x:c>
      <x:c r="B29" s="30"/>
      <x:c r="C29" s="30"/>
      <x:c r="D29" s="30"/>
      <x:c r="E29" s="30"/>
      <x:c r="F29" s="30"/>
      <x:c r="G29" s="30"/>
      <x:c r="H29" s="30"/>
    </x:row>
    <x:row r="30" ht="24" customHeight="1">
      <x:c r="A30" s="30"/>
      <x:c r="B30" s="30"/>
      <x:c r="C30" s="30"/>
      <x:c r="D30" s="30"/>
      <x:c r="E30" s="30"/>
      <x:c r="F30" s="30"/>
      <x:c r="G30" s="30"/>
      <x:c r="H30" s="30"/>
    </x:row>
    <x:row r="31" ht="22" customHeight="1">
      <x:c r="A31" s="3"/>
      <x:c r="B31" s="3"/>
      <x:c r="C31" s="3"/>
      <x:c r="D31" s="3"/>
      <x:c r="E31" s="3"/>
      <x:c r="F31" s="3"/>
      <x:c r="G31" s="3"/>
      <x:c r="H31" s="3"/>
    </x:row>
    <x:row r="32" ht="24" customHeight="1">
      <x:c r="A32" s="30" t="str">
        <x:v>Record absolute counts behind each percentage. Do not combine rates measured on email messages, contacts, accounts, meetings and opportunities into one account funnel. This template has no statistical confidence model.</x:v>
      </x:c>
      <x:c r="B32" s="30"/>
      <x:c r="C32" s="30"/>
      <x:c r="D32" s="30"/>
      <x:c r="E32" s="30"/>
      <x:c r="F32" s="30"/>
      <x:c r="G32" s="30"/>
      <x:c r="H32" s="30"/>
    </x:row>
    <x:row r="33" ht="24" customHeight="1">
      <x:c r="A33" s="30"/>
      <x:c r="B33" s="30"/>
      <x:c r="C33" s="30"/>
      <x:c r="D33" s="30"/>
      <x:c r="E33" s="30"/>
      <x:c r="F33" s="30"/>
      <x:c r="G33" s="30"/>
      <x:c r="H33" s="30"/>
    </x:row>
    <x:row r="34" ht="22" customHeight="1">
      <x:c r="A34" s="3"/>
      <x:c r="B34" s="3"/>
      <x:c r="C34" s="3"/>
      <x:c r="D34" s="3"/>
      <x:c r="E34" s="3"/>
      <x:c r="F34" s="3"/>
      <x:c r="G34" s="3"/>
      <x:c r="H34" s="3"/>
    </x:row>
    <x:row r="35" ht="22" customHeight="1">
      <x:c r="A35" s="3"/>
      <x:c r="B35" s="3"/>
      <x:c r="C35" s="3"/>
      <x:c r="D35" s="3"/>
      <x:c r="E35" s="3"/>
      <x:c r="F35" s="3"/>
      <x:c r="G35" s="3"/>
      <x:c r="H35" s="3"/>
    </x:row>
    <x:row r="36" ht="22" customHeight="1">
      <x:c r="A36" s="3"/>
      <x:c r="B36" s="3"/>
      <x:c r="C36" s="3"/>
      <x:c r="D36" s="3"/>
      <x:c r="E36" s="3"/>
      <x:c r="F36" s="3"/>
      <x:c r="G36" s="3"/>
      <x:c r="H36" s="3"/>
    </x:row>
    <x:row r="37" ht="22" customHeight="1">
      <x:c r="A37" s="3"/>
      <x:c r="B37" s="3"/>
      <x:c r="C37" s="3"/>
      <x:c r="D37" s="3"/>
      <x:c r="E37" s="3"/>
      <x:c r="F37" s="3"/>
      <x:c r="G37" s="3"/>
      <x:c r="H37" s="3"/>
    </x:row>
    <x:row r="38" ht="22" customHeight="1">
      <x:c r="A38" s="3"/>
      <x:c r="B38" s="3"/>
      <x:c r="C38" s="3"/>
      <x:c r="D38" s="3"/>
      <x:c r="E38" s="3"/>
      <x:c r="F38" s="3"/>
      <x:c r="G38" s="3"/>
      <x:c r="H38" s="3"/>
    </x:row>
    <x:row r="39" ht="22" customHeight="1">
      <x:c r="A39" s="3"/>
      <x:c r="B39" s="3"/>
      <x:c r="C39" s="3"/>
      <x:c r="D39" s="3"/>
      <x:c r="E39" s="3"/>
      <x:c r="F39" s="3"/>
      <x:c r="G39" s="3"/>
      <x:c r="H39" s="3"/>
    </x:row>
    <x:row r="40" ht="22" customHeight="1">
      <x:c r="A40" s="3"/>
      <x:c r="B40" s="3"/>
      <x:c r="C40" s="3"/>
      <x:c r="D40" s="3"/>
      <x:c r="E40" s="3"/>
      <x:c r="F40" s="3"/>
      <x:c r="G40" s="3"/>
      <x:c r="H40" s="3"/>
    </x:row>
    <x:row r="41" ht="22" customHeight="1">
      <x:c r="A41" s="3"/>
      <x:c r="B41" s="3"/>
      <x:c r="C41" s="3"/>
      <x:c r="D41" s="3"/>
      <x:c r="E41" s="3"/>
      <x:c r="F41" s="3"/>
      <x:c r="G41" s="3"/>
      <x:c r="H41" s="3"/>
    </x:row>
    <x:row r="42" ht="22" customHeight="1">
      <x:c r="A42" s="3"/>
      <x:c r="B42" s="3"/>
      <x:c r="C42" s="3"/>
      <x:c r="D42" s="3"/>
      <x:c r="E42" s="3"/>
      <x:c r="F42" s="3"/>
      <x:c r="G42" s="3"/>
      <x:c r="H42" s="3"/>
    </x:row>
    <x:row r="43" ht="22" customHeight="1">
      <x:c r="A43" s="3"/>
      <x:c r="B43" s="3"/>
      <x:c r="C43" s="3"/>
      <x:c r="D43" s="3"/>
      <x:c r="E43" s="3"/>
      <x:c r="F43" s="3"/>
      <x:c r="G43" s="3"/>
      <x:c r="H43" s="3"/>
    </x:row>
    <x:row r="44" ht="22" customHeight="1">
      <x:c r="A44" s="3"/>
      <x:c r="B44" s="3"/>
      <x:c r="C44" s="3"/>
      <x:c r="D44" s="3"/>
      <x:c r="E44" s="3"/>
      <x:c r="F44" s="3"/>
      <x:c r="G44" s="3"/>
      <x:c r="H44" s="3"/>
    </x:row>
    <x:row r="45" ht="22" customHeight="1">
      <x:c r="A45" s="3"/>
      <x:c r="B45" s="3"/>
      <x:c r="C45" s="3"/>
      <x:c r="D45" s="3"/>
      <x:c r="E45" s="3"/>
      <x:c r="F45" s="3"/>
      <x:c r="G45" s="3"/>
      <x:c r="H45" s="3"/>
    </x:row>
    <x:row r="46" ht="22" customHeight="1">
      <x:c r="A46" s="3"/>
      <x:c r="B46" s="3"/>
      <x:c r="C46" s="3"/>
      <x:c r="D46" s="3"/>
      <x:c r="E46" s="3"/>
      <x:c r="F46" s="3"/>
      <x:c r="G46" s="3"/>
      <x:c r="H46" s="3"/>
    </x:row>
    <x:row r="47" ht="22" customHeight="1">
      <x:c r="A47" s="3"/>
      <x:c r="B47" s="3"/>
      <x:c r="C47" s="3"/>
      <x:c r="D47" s="3"/>
      <x:c r="E47" s="3"/>
      <x:c r="F47" s="3"/>
      <x:c r="G47" s="3"/>
      <x:c r="H47" s="3"/>
    </x:row>
    <x:row r="48" ht="22" customHeight="1">
      <x:c r="A48" s="3"/>
      <x:c r="B48" s="3"/>
      <x:c r="C48" s="3"/>
      <x:c r="D48" s="3"/>
      <x:c r="E48" s="3"/>
      <x:c r="F48" s="3"/>
      <x:c r="G48" s="3"/>
      <x:c r="H48" s="3"/>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A29:H30"/>
    <x:mergeCell ref="A32:H33"/>
  </x:mergeCells>
  <x:pageMargins left="0.7" right="0.7" top="0.75" bottom="0.75" header="0.3" footer="0.3"/>
</x:worksheet>
</file>

<file path=xl/worksheets/sheet9.xml><?xml version="1.0" encoding="utf-8"?>
<x:worksheet xmlns:x="http://schemas.openxmlformats.org/spreadsheetml/2006/main">
  <x:sheetFormatPr defaultRowHeight="15"/>
  <x:cols>
    <x:col min="1" max="1" width="9" hidden="0" customWidth="1"/>
    <x:col min="2" max="2" width="27" hidden="0" customWidth="1"/>
    <x:col min="3" max="3" width="39" hidden="0" customWidth="1"/>
    <x:col min="4" max="4" width="48" hidden="0" customWidth="1"/>
    <x:col min="5" max="5" width="44" hidden="0" customWidth="1"/>
    <x:col min="6" max="6" width="48" hidden="0" customWidth="1"/>
    <x:col min="7" max="7" width="17" hidden="0" customWidth="1"/>
    <x:col min="8" max="8" width="22" hidden="0" customWidth="1"/>
  </x:cols>
  <x:sheetData>
    <x:row r="1" ht="25" customHeight="1">
      <x:c r="A1" s="7" t="str">
        <x:v>Sources, definitions and scope</x:v>
      </x:c>
      <x:c r="B1" s="7"/>
      <x:c r="C1" s="7"/>
      <x:c r="D1" s="7"/>
      <x:c r="E1" s="7"/>
      <x:c r="F1" s="7"/>
      <x:c r="G1" s="7"/>
      <x:c r="H1" s="7"/>
    </x:row>
    <x:row r="2" ht="25" customHeight="1">
      <x:c r="A2" s="7"/>
      <x:c r="B2" s="7"/>
      <x:c r="C2" s="7"/>
      <x:c r="D2" s="7"/>
      <x:c r="E2" s="7"/>
      <x:c r="F2" s="7"/>
      <x:c r="G2" s="7"/>
      <x:c r="H2" s="7"/>
    </x:row>
    <x:row r="3" ht="23" customHeight="1">
      <x:c r="A3" s="11" t="str">
        <x:v>Research checked 23 September 2026. Sources inform the methodology; every prefilled quantitative input is fictional.</x:v>
      </x:c>
      <x:c r="B3" s="11"/>
      <x:c r="C3" s="11"/>
      <x:c r="D3" s="11"/>
      <x:c r="E3" s="11"/>
      <x:c r="F3" s="11"/>
      <x:c r="G3" s="11"/>
      <x:c r="H3" s="11"/>
    </x:row>
    <x:row r="4" ht="23" customHeight="1">
      <x:c r="A4" s="11"/>
      <x:c r="B4" s="11"/>
      <x:c r="C4" s="11"/>
      <x:c r="D4" s="11"/>
      <x:c r="E4" s="11"/>
      <x:c r="F4" s="11"/>
      <x:c r="G4" s="11"/>
      <x:c r="H4" s="11"/>
    </x:row>
    <x:row r="5" ht="22" customHeight="1">
      <x:c r="A5" s="3"/>
      <x:c r="B5" s="3"/>
      <x:c r="C5" s="3"/>
      <x:c r="D5" s="3"/>
      <x:c r="E5" s="3"/>
      <x:c r="F5" s="3"/>
      <x:c r="G5" s="3"/>
      <x:c r="H5" s="3"/>
    </x:row>
    <x:row r="6" ht="42" customHeight="1">
      <x:c r="A6" s="15" t="str">
        <x:v>ID</x:v>
      </x:c>
      <x:c r="B6" s="15" t="str">
        <x:v>PUBLISHER</x:v>
      </x:c>
      <x:c r="C6" s="15" t="str">
        <x:v>REFERENCE</x:v>
      </x:c>
      <x:c r="D6" s="15" t="str">
        <x:v>URL</x:v>
      </x:c>
      <x:c r="E6" s="15" t="str">
        <x:v>USED FOR</x:v>
      </x:c>
      <x:c r="F6" s="15" t="str">
        <x:v>LIMITATION</x:v>
      </x:c>
      <x:c r="G6" s="15" t="str">
        <x:v>CHECKED</x:v>
      </x:c>
      <x:c r="H6" s="15" t="str">
        <x:v>INPUT DATA?</x:v>
      </x:c>
    </x:row>
    <x:row r="7" ht="82" customHeight="1">
      <x:c r="A7" s="24" t="str">
        <x:v>S1</x:v>
      </x:c>
      <x:c r="B7" s="24" t="str">
        <x:v>Salesforce</x:v>
      </x:c>
      <x:c r="C7" s="24" t="str">
        <x:v>TAM, SAM, and SOM: Made Simple for Growing Businesses</x:v>
      </x:c>
      <x:c r="D7" s="24" t="str">
        <x:v>https://www.salesforce.com/blog/small-business/tam-sam-som/</x:v>
      </x:c>
      <x:c r="E7" s="24" t="str">
        <x:v>TAM/SAM/SOM terminology and top-down versus bottom-up approaches.</x:v>
      </x:c>
      <x:c r="F7" s="24" t="str">
        <x:v>Conceptual guidance. No illustrative counts or rates in this tool come from this article.</x:v>
      </x:c>
      <x:c r="G7" s="94" t="n">
        <x:v>46288</x:v>
      </x:c>
      <x:c r="H7" s="24" t="str">
        <x:v>No — methodology only</x:v>
      </x:c>
    </x:row>
    <x:row r="8" ht="82" customHeight="1">
      <x:c r="A8" s="24" t="str">
        <x:v>S2</x:v>
      </x:c>
      <x:c r="B8" s="24" t="str">
        <x:v>Amazon Ads</x:v>
      </x:c>
      <x:c r="C8" s="24" t="str">
        <x:v>TAM SAM SOM: What It Means and How to Calculate</x:v>
      </x:c>
      <x:c r="D8" s="24" t="str">
        <x:v>https://advertising.amazon.com/library/guides/tam-sam-som</x:v>
      </x:c>
      <x:c r="E8" s="24" t="str">
        <x:v>General market-potential definitions and the buyers × average revenue formulation.</x:v>
      </x:c>
      <x:c r="F8" s="24" t="str">
        <x:v>Terminology reference, not a dataset or benchmark.</x:v>
      </x:c>
      <x:c r="G8" s="94" t="n">
        <x:v>46288</x:v>
      </x:c>
      <x:c r="H8" s="24" t="str">
        <x:v>No — methodology only</x:v>
      </x:c>
    </x:row>
    <x:row r="9" ht="82" customHeight="1">
      <x:c r="A9" s="24" t="str">
        <x:v>S3</x:v>
      </x:c>
      <x:c r="B9" s="24" t="str">
        <x:v>U.S. Small Business Administration</x:v>
      </x:c>
      <x:c r="C9" s="24" t="str">
        <x:v>Plan your business: market research and competitive analysis</x:v>
      </x:c>
      <x:c r="D9" s="24" t="str">
        <x:v>https://www.sba.gov/counseling/plan-your-business/</x:v>
      </x:c>
      <x:c r="E9" s="24" t="str">
        <x:v>Separate market size, demand, alternatives, location and pricing during research.</x:v>
      </x:c>
      <x:c r="F9" s="24" t="str">
        <x:v>General business research guidance; does not verify willingness to buy.</x:v>
      </x:c>
      <x:c r="G9" s="94" t="n">
        <x:v>46288</x:v>
      </x:c>
      <x:c r="H9" s="24" t="str">
        <x:v>No — methodology only</x:v>
      </x:c>
    </x:row>
    <x:row r="10" ht="82" customHeight="1">
      <x:c r="A10" s="24" t="str">
        <x:v>S4</x:v>
      </x:c>
      <x:c r="B10" s="24" t="str">
        <x:v>U.S. Census Bureau</x:v>
      </x:c>
      <x:c r="C10" s="24" t="str">
        <x:v>Statistics of U.S. Businesses Methodology</x:v>
      </x:c>
      <x:c r="D10" s="24" t="str">
        <x:v>https://www.census.gov/programs-surveys/susb/technical-documentation/methodology.html</x:v>
      </x:c>
      <x:c r="E10" s="24" t="str">
        <x:v>Establishments, firms, multi-unit enterprises and coverage limitations.</x:v>
      </x:c>
      <x:c r="F10" s="24" t="str">
        <x:v>A branch or location is not automatically an independent buying company.</x:v>
      </x:c>
      <x:c r="G10" s="94" t="n">
        <x:v>46288</x:v>
      </x:c>
      <x:c r="H10" s="24" t="str">
        <x:v>No — methodology only</x:v>
      </x:c>
    </x:row>
    <x:row r="11" ht="82" customHeight="1">
      <x:c r="A11" s="24" t="str">
        <x:v>S5</x:v>
      </x:c>
      <x:c r="B11" s="24" t="str">
        <x:v>U.S. Census Bureau</x:v>
      </x:c>
      <x:c r="C11" s="24" t="str">
        <x:v>Statistics of U.S. Businesses</x:v>
      </x:c>
      <x:c r="D11" s="24" t="str">
        <x:v>https://www.census.gov/programs-surveys/susb.html</x:v>
      </x:c>
      <x:c r="E11" s="24" t="str">
        <x:v>A potential starting source for U.S. employer-business counts.</x:v>
      </x:c>
      <x:c r="F11" s="24" t="str">
        <x:v>Check actual data reference year, unit, industry and geographic coverage. No totals imported into this resource.</x:v>
      </x:c>
      <x:c r="G11" s="94" t="n">
        <x:v>46288</x:v>
      </x:c>
      <x:c r="H11" s="24" t="str">
        <x:v>No — methodology only</x:v>
      </x:c>
    </x:row>
    <x:row r="12" ht="82" customHeight="1">
      <x:c r="A12" s="24" t="str">
        <x:v>S6</x:v>
      </x:c>
      <x:c r="B12" s="24" t="str">
        <x:v>U.S. Census Bureau</x:v>
      </x:c>
      <x:c r="C12" s="24" t="str">
        <x:v>About the Nonemployer Statistics Program</x:v>
      </x:c>
      <x:c r="D12" s="24" t="str">
        <x:v>https://www.census.gov/programs-surveys/nonemployer-statistics/about.html</x:v>
      </x:c>
      <x:c r="E12" s="24" t="str">
        <x:v>A separate reference for businesses without paid employees.</x:v>
      </x:c>
      <x:c r="F12" s="24" t="str">
        <x:v>Use where relevant to your market. Never combine datasets without reconciling units and coverage.</x:v>
      </x:c>
      <x:c r="G12" s="94" t="n">
        <x:v>46288</x:v>
      </x:c>
      <x:c r="H12" s="24" t="str">
        <x:v>No — methodology only</x:v>
      </x:c>
    </x:row>
    <x:row r="13" ht="82" customHeight="1">
      <x:c r="A13" s="24" t="str">
        <x:v>S7</x:v>
      </x:c>
      <x:c r="B13" s="24" t="str">
        <x:v>Office for National Statistics</x:v>
      </x:c>
      <x:c r="C13" s="24" t="str">
        <x:v>UK business; activity, size and location QMI</x:v>
      </x:c>
      <x:c r="D13" s="24" t="str">
        <x:v>https://www.ons.gov.uk/businessindustryandtrade/business/activitysizeandlocation/methodologies/ukbusinessactivitysizeandlocationqmi</x:v>
      </x:c>
      <x:c r="E13" s="24" t="str">
        <x:v>UK business-register coverage, enterprise and local-unit interpretation.</x:v>
      </x:c>
      <x:c r="F13" s="24" t="str">
        <x:v>Read register coverage and excluded-business limitations before treating counts as the entire market.</x:v>
      </x:c>
      <x:c r="G13" s="94" t="n">
        <x:v>46288</x:v>
      </x:c>
      <x:c r="H13" s="24" t="str">
        <x:v>No — methodology only</x:v>
      </x:c>
    </x:row>
    <x:row r="14" ht="82" customHeight="1">
      <x:c r="A14" s="24" t="str">
        <x:v>S8</x:v>
      </x:c>
      <x:c r="B14" s="24" t="str">
        <x:v>Google Search Central</x:v>
      </x:c>
      <x:c r="C14" s="24" t="str">
        <x:v>Understand JavaScript SEO basics</x:v>
      </x:c>
      <x:c r="D14" s="24" t="str">
        <x:v>https://developers.google.com/search/docs/crawling-indexing/javascript/javascript-seo-basics</x:v>
      </x:c>
      <x:c r="E14" s="24" t="str">
        <x:v>Crawlable links, initial HTML, metadata and JavaScript rendering considerations.</x:v>
      </x:c>
      <x:c r="F14" s="24" t="str">
        <x:v>Technical publishing guidance only. Structured data or static copy cannot guarantee ranking.</x:v>
      </x:c>
      <x:c r="G14" s="94" t="n">
        <x:v>46288</x:v>
      </x:c>
      <x:c r="H14" s="24" t="str">
        <x:v>No — methodology only</x:v>
      </x:c>
    </x:row>
    <x:row r="15" ht="22" customHeight="1">
      <x:c r="A15" s="3"/>
      <x:c r="B15" s="3"/>
      <x:c r="C15" s="3"/>
      <x:c r="D15" s="3"/>
      <x:c r="E15" s="3"/>
      <x:c r="F15" s="3"/>
      <x:c r="G15" s="3"/>
      <x:c r="H15" s="3"/>
    </x:row>
    <x:row r="16" ht="22" customHeight="1">
      <x:c r="A16" s="3"/>
      <x:c r="B16" s="3"/>
      <x:c r="C16" s="3"/>
      <x:c r="D16" s="3"/>
      <x:c r="E16" s="3"/>
      <x:c r="F16" s="3"/>
      <x:c r="G16" s="3"/>
      <x:c r="H16" s="3"/>
    </x:row>
    <x:row r="17" ht="24" customHeight="1">
      <x:c r="A17" s="30" t="str">
        <x:v>The outbound SOM bridge, validation gates, pro-rata allocation and sensitivity settings are this tool's explicit modeling choices. They are not a published standard, a causal model, or a statistically calibrated forecast.</x:v>
      </x:c>
      <x:c r="B17" s="30"/>
      <x:c r="C17" s="30"/>
      <x:c r="D17" s="30"/>
      <x:c r="E17" s="30"/>
      <x:c r="F17" s="30"/>
      <x:c r="G17" s="30"/>
      <x:c r="H17" s="30"/>
    </x:row>
    <x:row r="18" ht="24" customHeight="1">
      <x:c r="A18" s="30"/>
      <x:c r="B18" s="30"/>
      <x:c r="C18" s="30"/>
      <x:c r="D18" s="30"/>
      <x:c r="E18" s="30"/>
      <x:c r="F18" s="30"/>
      <x:c r="G18" s="30"/>
      <x:c r="H18" s="30"/>
    </x:row>
    <x:row r="19" ht="22" customHeight="1">
      <x:c r="A19" s="3"/>
      <x:c r="B19" s="3"/>
      <x:c r="C19" s="3"/>
      <x:c r="D19" s="3"/>
      <x:c r="E19" s="3"/>
      <x:c r="F19" s="3"/>
      <x:c r="G19" s="3"/>
      <x:c r="H19" s="3"/>
    </x:row>
    <x:row r="20" ht="22" customHeight="1">
      <x:c r="A20" s="3"/>
      <x:c r="B20" s="3"/>
      <x:c r="C20" s="3"/>
      <x:c r="D20" s="3"/>
      <x:c r="E20" s="3"/>
      <x:c r="F20" s="3"/>
      <x:c r="G20" s="3"/>
      <x:c r="H20" s="3"/>
    </x:row>
    <x:row r="21" ht="22" customHeight="1">
      <x:c r="A21" s="3"/>
      <x:c r="B21" s="3"/>
      <x:c r="C21" s="3"/>
      <x:c r="D21" s="3"/>
      <x:c r="E21" s="3"/>
      <x:c r="F21" s="3"/>
      <x:c r="G21" s="3"/>
      <x:c r="H21" s="3"/>
    </x:row>
    <x:row r="22" ht="22" customHeight="1">
      <x:c r="A22" s="3"/>
      <x:c r="B22" s="3"/>
      <x:c r="C22" s="3"/>
      <x:c r="D22" s="3"/>
      <x:c r="E22" s="3"/>
      <x:c r="F22" s="3"/>
      <x:c r="G22" s="3"/>
      <x:c r="H22" s="3"/>
    </x:row>
    <x:row r="23" ht="22" customHeight="1">
      <x:c r="A23" s="3"/>
      <x:c r="B23" s="3"/>
      <x:c r="C23" s="3"/>
      <x:c r="D23" s="3"/>
      <x:c r="E23" s="3"/>
      <x:c r="F23" s="3"/>
      <x:c r="G23" s="3"/>
      <x:c r="H23" s="3"/>
    </x:row>
    <x:row r="24" ht="22" customHeight="1">
      <x:c r="A24" s="3"/>
      <x:c r="B24" s="3"/>
      <x:c r="C24" s="3"/>
      <x:c r="D24" s="3"/>
      <x:c r="E24" s="3"/>
      <x:c r="F24" s="3"/>
      <x:c r="G24" s="3"/>
      <x:c r="H24" s="3"/>
    </x:row>
    <x:row r="25" ht="22" customHeight="1">
      <x:c r="A25" s="3"/>
      <x:c r="B25" s="3"/>
      <x:c r="C25" s="3"/>
      <x:c r="D25" s="3"/>
      <x:c r="E25" s="3"/>
      <x:c r="F25" s="3"/>
      <x:c r="G25" s="3"/>
      <x:c r="H25" s="3"/>
    </x:row>
    <x:row r="26" ht="22" customHeight="1">
      <x:c r="A26" s="3"/>
      <x:c r="B26" s="3"/>
      <x:c r="C26" s="3"/>
      <x:c r="D26" s="3"/>
      <x:c r="E26" s="3"/>
      <x:c r="F26" s="3"/>
      <x:c r="G26" s="3"/>
      <x:c r="H26" s="3"/>
    </x:row>
    <x:row r="27" ht="22" customHeight="1">
      <x:c r="A27" s="3"/>
      <x:c r="B27" s="3"/>
      <x:c r="C27" s="3"/>
      <x:c r="D27" s="3"/>
      <x:c r="E27" s="3"/>
      <x:c r="F27" s="3"/>
      <x:c r="G27" s="3"/>
      <x:c r="H27" s="3"/>
    </x:row>
    <x:row r="28" ht="22" customHeight="1">
      <x:c r="A28" s="3"/>
      <x:c r="B28" s="3"/>
      <x:c r="C28" s="3"/>
      <x:c r="D28" s="3"/>
      <x:c r="E28" s="3"/>
      <x:c r="F28" s="3"/>
      <x:c r="G28" s="3"/>
      <x:c r="H28" s="3"/>
    </x:row>
    <x:row r="29" ht="22" customHeight="1">
      <x:c r="A29" s="3"/>
      <x:c r="B29" s="3"/>
      <x:c r="C29" s="3"/>
      <x:c r="D29" s="3"/>
      <x:c r="E29" s="3"/>
      <x:c r="F29" s="3"/>
      <x:c r="G29" s="3"/>
      <x:c r="H29" s="3"/>
    </x:row>
    <x:row r="30" ht="22" customHeight="1">
      <x:c r="A30" s="3"/>
      <x:c r="B30" s="3"/>
      <x:c r="C30" s="3"/>
      <x:c r="D30" s="3"/>
      <x:c r="E30" s="3"/>
      <x:c r="F30" s="3"/>
      <x:c r="G30" s="3"/>
      <x:c r="H30" s="3"/>
    </x:row>
    <x:row r="31" ht="22" customHeight="1">
      <x:c r="A31" s="3"/>
      <x:c r="B31" s="3"/>
      <x:c r="C31" s="3"/>
      <x:c r="D31" s="3"/>
      <x:c r="E31" s="3"/>
      <x:c r="F31" s="3"/>
      <x:c r="G31" s="3"/>
      <x:c r="H31" s="3"/>
    </x:row>
    <x:row r="32" ht="22" customHeight="1">
      <x:c r="A32" s="3"/>
      <x:c r="B32" s="3"/>
      <x:c r="C32" s="3"/>
      <x:c r="D32" s="3"/>
      <x:c r="E32" s="3"/>
      <x:c r="F32" s="3"/>
      <x:c r="G32" s="3"/>
      <x:c r="H32" s="3"/>
    </x:row>
    <x:row r="33" ht="22" customHeight="1">
      <x:c r="A33" s="3"/>
      <x:c r="B33" s="3"/>
      <x:c r="C33" s="3"/>
      <x:c r="D33" s="3"/>
      <x:c r="E33" s="3"/>
      <x:c r="F33" s="3"/>
      <x:c r="G33" s="3"/>
      <x:c r="H33" s="3"/>
    </x:row>
    <x:row r="34" ht="22" customHeight="1">
      <x:c r="A34" s="3"/>
      <x:c r="B34" s="3"/>
      <x:c r="C34" s="3"/>
      <x:c r="D34" s="3"/>
      <x:c r="E34" s="3"/>
      <x:c r="F34" s="3"/>
      <x:c r="G34" s="3"/>
      <x:c r="H34" s="3"/>
    </x:row>
    <x:row r="35" ht="22" customHeight="1">
      <x:c r="A35" s="3"/>
      <x:c r="B35" s="3"/>
      <x:c r="C35" s="3"/>
      <x:c r="D35" s="3"/>
      <x:c r="E35" s="3"/>
      <x:c r="F35" s="3"/>
      <x:c r="G35" s="3"/>
      <x:c r="H35" s="3"/>
    </x:row>
    <x:row r="36" ht="22" customHeight="1">
      <x:c r="A36" s="3"/>
      <x:c r="B36" s="3"/>
      <x:c r="C36" s="3"/>
      <x:c r="D36" s="3"/>
      <x:c r="E36" s="3"/>
      <x:c r="F36" s="3"/>
      <x:c r="G36" s="3"/>
      <x:c r="H36" s="3"/>
    </x:row>
    <x:row r="37" ht="22" customHeight="1">
      <x:c r="A37" s="3"/>
      <x:c r="B37" s="3"/>
      <x:c r="C37" s="3"/>
      <x:c r="D37" s="3"/>
      <x:c r="E37" s="3"/>
      <x:c r="F37" s="3"/>
      <x:c r="G37" s="3"/>
      <x:c r="H37" s="3"/>
    </x:row>
    <x:row r="38" ht="22" customHeight="1">
      <x:c r="A38" s="3"/>
      <x:c r="B38" s="3"/>
      <x:c r="C38" s="3"/>
      <x:c r="D38" s="3"/>
      <x:c r="E38" s="3"/>
      <x:c r="F38" s="3"/>
      <x:c r="G38" s="3"/>
      <x:c r="H38" s="3"/>
    </x:row>
    <x:row r="39" ht="22" customHeight="1">
      <x:c r="A39" s="3"/>
      <x:c r="B39" s="3"/>
      <x:c r="C39" s="3"/>
      <x:c r="D39" s="3"/>
      <x:c r="E39" s="3"/>
      <x:c r="F39" s="3"/>
      <x:c r="G39" s="3"/>
      <x:c r="H39" s="3"/>
    </x:row>
    <x:row r="40" ht="22" customHeight="1">
      <x:c r="A40" s="3"/>
      <x:c r="B40" s="3"/>
      <x:c r="C40" s="3"/>
      <x:c r="D40" s="3"/>
      <x:c r="E40" s="3"/>
      <x:c r="F40" s="3"/>
      <x:c r="G40" s="3"/>
      <x:c r="H40" s="3"/>
    </x:row>
    <x:row r="41" ht="22" customHeight="1">
      <x:c r="A41" s="3"/>
      <x:c r="B41" s="3"/>
      <x:c r="C41" s="3"/>
      <x:c r="D41" s="3"/>
      <x:c r="E41" s="3"/>
      <x:c r="F41" s="3"/>
      <x:c r="G41" s="3"/>
      <x:c r="H41" s="3"/>
    </x:row>
    <x:row r="42" ht="22" customHeight="1">
      <x:c r="A42" s="3"/>
      <x:c r="B42" s="3"/>
      <x:c r="C42" s="3"/>
      <x:c r="D42" s="3"/>
      <x:c r="E42" s="3"/>
      <x:c r="F42" s="3"/>
      <x:c r="G42" s="3"/>
      <x:c r="H42" s="3"/>
    </x:row>
    <x:row r="43" ht="22" customHeight="1">
      <x:c r="A43" s="3"/>
      <x:c r="B43" s="3"/>
      <x:c r="C43" s="3"/>
      <x:c r="D43" s="3"/>
      <x:c r="E43" s="3"/>
      <x:c r="F43" s="3"/>
      <x:c r="G43" s="3"/>
      <x:c r="H43" s="3"/>
    </x:row>
    <x:row r="44" ht="22" customHeight="1">
      <x:c r="A44" s="3"/>
      <x:c r="B44" s="3"/>
      <x:c r="C44" s="3"/>
      <x:c r="D44" s="3"/>
      <x:c r="E44" s="3"/>
      <x:c r="F44" s="3"/>
      <x:c r="G44" s="3"/>
      <x:c r="H44" s="3"/>
    </x:row>
    <x:row r="45" ht="22" customHeight="1">
      <x:c r="A45" s="3"/>
      <x:c r="B45" s="3"/>
      <x:c r="C45" s="3"/>
      <x:c r="D45" s="3"/>
      <x:c r="E45" s="3"/>
      <x:c r="F45" s="3"/>
      <x:c r="G45" s="3"/>
      <x:c r="H45" s="3"/>
    </x:row>
    <x:row r="46" ht="22" customHeight="1">
      <x:c r="A46" s="3"/>
      <x:c r="B46" s="3"/>
      <x:c r="C46" s="3"/>
      <x:c r="D46" s="3"/>
      <x:c r="E46" s="3"/>
      <x:c r="F46" s="3"/>
      <x:c r="G46" s="3"/>
      <x:c r="H46" s="3"/>
    </x:row>
    <x:row r="47" ht="22" customHeight="1">
      <x:c r="A47" s="3"/>
      <x:c r="B47" s="3"/>
      <x:c r="C47" s="3"/>
      <x:c r="D47" s="3"/>
      <x:c r="E47" s="3"/>
      <x:c r="F47" s="3"/>
      <x:c r="G47" s="3"/>
      <x:c r="H47" s="3"/>
    </x:row>
    <x:row r="48" ht="22" customHeight="1">
      <x:c r="A48" s="3"/>
      <x:c r="B48" s="3"/>
      <x:c r="C48" s="3"/>
      <x:c r="D48" s="3"/>
      <x:c r="E48" s="3"/>
      <x:c r="F48" s="3"/>
      <x:c r="G48" s="3"/>
      <x:c r="H48" s="3"/>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A17:H18"/>
  </x:mergeCells>
  <x:pageMargins left="0.7" right="0.7" top="0.75" bottom="0.75" header="0.3" footer="0.3"/>
</x:worksheet>
</file>

<file path=xl/worksheets/sheet10.xml><?xml version="1.0" encoding="utf-8"?>
<x:worksheet xmlns:x="http://schemas.openxmlformats.org/spreadsheetml/2006/main">
  <x:sheetFormatPr defaultRowHeight="15"/>
  <x:cols>
    <x:col min="1" max="1" width="43" hidden="0" customWidth="1"/>
    <x:col min="2" max="2" width="20" hidden="0" customWidth="1"/>
    <x:col min="3" max="3" width="22" hidden="0" customWidth="1"/>
    <x:col min="4" max="4" width="24" hidden="0" customWidth="1"/>
    <x:col min="5" max="5" width="25" hidden="0" customWidth="1"/>
    <x:col min="6" max="6" width="15" hidden="0" customWidth="1"/>
    <x:col min="7" max="7" width="15" hidden="0" customWidth="1"/>
    <x:col min="8" max="8" width="15" hidden="0" customWidth="1"/>
  </x:cols>
  <x:sheetData>
    <x:row r="1" ht="25" customHeight="1">
      <x:c r="A1" s="7" t="str">
        <x:v>07 / What actually changes this model?</x:v>
      </x:c>
      <x:c r="B1" s="7"/>
      <x:c r="C1" s="7"/>
      <x:c r="D1" s="7"/>
      <x:c r="E1" s="7"/>
      <x:c r="F1" s="7"/>
      <x:c r="G1" s="7"/>
      <x:c r="H1" s="7"/>
    </x:row>
    <x:row r="2" ht="25" customHeight="1">
      <x:c r="A2" s="7"/>
      <x:c r="B2" s="7"/>
      <x:c r="C2" s="7"/>
      <x:c r="D2" s="7"/>
      <x:c r="E2" s="7"/>
      <x:c r="F2" s="7"/>
      <x:c r="G2" s="7"/>
      <x:c r="H2" s="7"/>
    </x:row>
    <x:row r="3" ht="23" customHeight="1">
      <x:c r="A3" s="11" t="str">
        <x:v>One-at-a-time mechanical changes to the Working scenario. These are not recommendations, causal predictions or confidence intervals.</x:v>
      </x:c>
      <x:c r="B3" s="11"/>
      <x:c r="C3" s="11"/>
      <x:c r="D3" s="11"/>
      <x:c r="E3" s="11"/>
      <x:c r="F3" s="11"/>
      <x:c r="G3" s="11"/>
      <x:c r="H3" s="11"/>
    </x:row>
    <x:row r="4" ht="23" customHeight="1">
      <x:c r="A4" s="11"/>
      <x:c r="B4" s="11"/>
      <x:c r="C4" s="11"/>
      <x:c r="D4" s="11"/>
      <x:c r="E4" s="11"/>
      <x:c r="F4" s="11"/>
      <x:c r="G4" s="11"/>
      <x:c r="H4" s="11"/>
    </x:row>
    <x:row r="5" ht="30" customHeight="1">
      <x:c r="A5" s="97" t="str">
        <x:f>"Currency: "&amp;'Start Here'!B10&amp;" | Inputs: "&amp;'Start Here'!B14&amp;" | Annual market potential; new-win value is annualized, not recognized revenue."</x:f>
        <x:v>Currency: USD | Inputs: Illustrative example | Annual market potential; new-win value is annualized, not recognized revenue.</x:v>
      </x:c>
      <x:c r="B5" s="97"/>
      <x:c r="C5" s="97"/>
      <x:c r="D5" s="97"/>
      <x:c r="E5" s="97"/>
      <x:c r="F5" s="97"/>
      <x:c r="G5" s="97"/>
      <x:c r="H5" s="97"/>
    </x:row>
    <x:row r="6" ht="42" customHeight="1">
      <x:c r="A6" s="15" t="str">
        <x:v>ONE INPUT CHANGED</x:v>
      </x:c>
      <x:c r="B6" s="15" t="str">
        <x:v>NEW VALUE</x:v>
      </x:c>
      <x:c r="C6" s="15" t="str">
        <x:v>MODELED WINS</x:v>
      </x:c>
      <x:c r="D6" s="15" t="str">
        <x:v>ANNUALIZED VALUE</x:v>
      </x:c>
      <x:c r="E6" s="15" t="str">
        <x:v>CHANGE VS WORKING</x:v>
      </x:c>
      <x:c r="F6" s="3"/>
      <x:c r="G6" s="3"/>
      <x:c r="H6" s="3"/>
    </x:row>
    <x:row r="7" ht="49" customHeight="1">
      <x:c r="A7" s="24" t="str">
        <x:v>Monthly throughput multiplied</x:v>
      </x:c>
      <x:c r="B7" s="72" t="n">
        <x:f>IF($B$21="OK",IF('Campaign Scenarios'!C20="OK",ROUND('Campaign Scenarios'!C7*$B$16,0),""),"")</x:f>
        <x:v>360</x:v>
      </x:c>
      <x:c r="C7" s="72" t="n">
        <x:f>IF($B$21="OK",IF('Campaign Scenarios'!C20="OK",MIN(MIN('Market Segments'!G17,B7*MAX(0,'Start Here'!B12-'Campaign Scenarios'!C8-'Campaign Scenarios'!C9))*'Campaign Scenarios'!C10*'Campaign Scenarios'!C11*'Campaign Scenarios'!C12*'Campaign Scenarios'!C13*'Campaign Scenarios'!C14*'Campaign Scenarios'!C15,'Campaign Scenarios'!C16),""),"")</x:f>
        <x:v>7.122149999999999</x:v>
      </x:c>
      <x:c r="D7" s="78" t="n">
        <x:f>IF($B$21="OK",IF(C7="","",C7*'Market Segments'!D19),"")</x:f>
        <x:v>191280.59999999998</x:v>
      </x:c>
      <x:c r="E7" s="78" t="n">
        <x:f>IF($B$21="OK",IF(D7="","",D7-'Campaign Scenarios'!C34),"")</x:f>
        <x:v>0</x:v>
      </x:c>
      <x:c r="F7" s="3"/>
      <x:c r="G7" s="3"/>
      <x:c r="H7" s="3"/>
    </x:row>
    <x:row r="8" ht="49" customHeight="1">
      <x:c r="A8" s="24" t="str">
        <x:v>Positive-account rate increased</x:v>
      </x:c>
      <x:c r="B8" s="82" t="n">
        <x:f>IF($B$21="OK",IF('Campaign Scenarios'!C20="OK",MIN(1,'Campaign Scenarios'!C11+$B$17),""),"")</x:f>
        <x:v>0.05</x:v>
      </x:c>
      <x:c r="C8" s="72" t="n">
        <x:f>IF($B$21="OK",IF('Campaign Scenarios'!C20="OK",MIN(MIN('Market Segments'!G17,'Campaign Scenarios'!C7*MAX(0,'Start Here'!B12-'Campaign Scenarios'!C8-'Campaign Scenarios'!C9))*'Campaign Scenarios'!C10*B8*'Campaign Scenarios'!C12*'Campaign Scenarios'!C13*'Campaign Scenarios'!C14*'Campaign Scenarios'!C15,'Campaign Scenarios'!C16),""),"")</x:f>
        <x:v>8.902687499999999</x:v>
      </x:c>
      <x:c r="D8" s="78" t="n">
        <x:f>IF($B$21="OK",IF(C8="","",C8*'Market Segments'!D19),"")</x:f>
        <x:v>239100.75</x:v>
      </x:c>
      <x:c r="E8" s="78" t="n">
        <x:f>IF($B$21="OK",IF(D8="","",D8-'Campaign Scenarios'!C34),"")</x:f>
        <x:v>47820.15000000002</x:v>
      </x:c>
      <x:c r="F8" s="3"/>
      <x:c r="G8" s="3"/>
      <x:c r="H8" s="3"/>
    </x:row>
    <x:row r="9" ht="49" customHeight="1">
      <x:c r="A9" s="24" t="str">
        <x:v>Qualified-to-won rate increased</x:v>
      </x:c>
      <x:c r="B9" s="82" t="n">
        <x:f>IF($B$21="OK",IF('Campaign Scenarios'!C20="OK",MIN(1,'Campaign Scenarios'!C15+$B$18),""),"")</x:f>
        <x:v>0.3</x:v>
      </x:c>
      <x:c r="C9" s="72" t="n">
        <x:f>IF($B$21="OK",IF('Campaign Scenarios'!C20="OK",MIN(MIN('Market Segments'!G17,'Campaign Scenarios'!C7*MAX(0,'Start Here'!B12-'Campaign Scenarios'!C8-'Campaign Scenarios'!C9))*'Campaign Scenarios'!C10*'Campaign Scenarios'!C11*'Campaign Scenarios'!C12*'Campaign Scenarios'!C13*'Campaign Scenarios'!C14*B9,'Campaign Scenarios'!C16),""),"")</x:f>
        <x:v>8.546579999999999</x:v>
      </x:c>
      <x:c r="D9" s="78" t="n">
        <x:f>IF($B$21="OK",IF(C9="","",C9*'Market Segments'!D19),"")</x:f>
        <x:v>229536.71999999997</x:v>
      </x:c>
      <x:c r="E9" s="78" t="n">
        <x:f>IF($B$21="OK",IF(D9="","",D9-'Campaign Scenarios'!C34),"")</x:f>
        <x:v>38256.119999999995</x:v>
      </x:c>
      <x:c r="F9" s="3"/>
      <x:c r="G9" s="3"/>
      <x:c r="H9" s="3"/>
    </x:row>
    <x:row r="10" ht="49" customHeight="1">
      <x:c r="A10" s="24" t="str">
        <x:v>Delivery slots increased</x:v>
      </x:c>
      <x:c r="B10" s="72" t="n">
        <x:f>IF($B$21="OK",IF('Campaign Scenarios'!C20="OK",'Campaign Scenarios'!C16+$B$19,""),"")</x:f>
        <x:v>20</x:v>
      </x:c>
      <x:c r="C10" s="72" t="n">
        <x:f>IF($B$21="OK",IF('Campaign Scenarios'!C20="OK",MIN(MIN('Market Segments'!G17,'Campaign Scenarios'!C7*MAX(0,'Start Here'!B12-'Campaign Scenarios'!C8-'Campaign Scenarios'!C9))*'Campaign Scenarios'!C10*'Campaign Scenarios'!C11*'Campaign Scenarios'!C12*'Campaign Scenarios'!C13*'Campaign Scenarios'!C14*'Campaign Scenarios'!C15,B10),""),"")</x:f>
        <x:v>7.122149999999999</x:v>
      </x:c>
      <x:c r="D10" s="78" t="n">
        <x:f>IF($B$21="OK",IF(C10="","",C10*'Market Segments'!D19),"")</x:f>
        <x:v>191280.59999999998</x:v>
      </x:c>
      <x:c r="E10" s="78" t="n">
        <x:f>IF($B$21="OK",IF(D10="","",D10-'Campaign Scenarios'!C34),"")</x:f>
        <x:v>0</x:v>
      </x:c>
      <x:c r="F10" s="3"/>
      <x:c r="G10" s="3"/>
      <x:c r="H10" s="3"/>
    </x:row>
    <x:row r="11" ht="49" customHeight="1">
      <x:c r="A11" s="24" t="str">
        <x:v>Decision-cycle lag shortened</x:v>
      </x:c>
      <x:c r="B11" s="72" t="n">
        <x:f>IF($B$21="OK",IF('Campaign Scenarios'!C20="OK",MAX(0,'Campaign Scenarios'!C9-$B$20),""),"")</x:f>
        <x:v>1</x:v>
      </x:c>
      <x:c r="C11" s="72" t="n">
        <x:f>IF($B$21="OK",IF('Campaign Scenarios'!C20="OK",MIN(MIN('Market Segments'!G17,'Campaign Scenarios'!C7*MAX(0,'Start Here'!B12-'Campaign Scenarios'!C8-B11))*'Campaign Scenarios'!C10*'Campaign Scenarios'!C11*'Campaign Scenarios'!C12*'Campaign Scenarios'!C13*'Campaign Scenarios'!C14*'Campaign Scenarios'!C15,'Campaign Scenarios'!C16),""),"")</x:f>
        <x:v>7.122149999999999</x:v>
      </x:c>
      <x:c r="D11" s="78" t="n">
        <x:f>IF($B$21="OK",IF(C11="","",C11*'Market Segments'!D19),"")</x:f>
        <x:v>191280.59999999998</x:v>
      </x:c>
      <x:c r="E11" s="78" t="n">
        <x:f>IF($B$21="OK",IF(D11="","",D11-'Campaign Scenarios'!C34),"")</x:f>
        <x:v>0</x:v>
      </x:c>
      <x:c r="F11" s="3"/>
      <x:c r="G11" s="3"/>
      <x:c r="H11" s="3"/>
    </x:row>
    <x:row r="12" ht="22" customHeight="1">
      <x:c r="A12" s="3"/>
      <x:c r="B12" s="3"/>
      <x:c r="C12" s="3"/>
      <x:c r="D12" s="3"/>
      <x:c r="E12" s="3"/>
      <x:c r="F12" s="3"/>
      <x:c r="G12" s="3"/>
      <x:c r="H12" s="3"/>
    </x:row>
    <x:row r="13" ht="22" customHeight="1">
      <x:c r="A13" s="3"/>
      <x:c r="B13" s="3"/>
      <x:c r="C13" s="3"/>
      <x:c r="D13" s="3"/>
      <x:c r="E13" s="3"/>
      <x:c r="F13" s="3"/>
      <x:c r="G13" s="3"/>
      <x:c r="H13" s="3"/>
    </x:row>
    <x:row r="14" ht="22" customHeight="1">
      <x:c r="A14" s="3"/>
      <x:c r="B14" s="3"/>
      <x:c r="C14" s="3"/>
      <x:c r="D14" s="3"/>
      <x:c r="E14" s="3"/>
      <x:c r="F14" s="3"/>
      <x:c r="G14" s="3"/>
      <x:c r="H14" s="3"/>
    </x:row>
    <x:row r="15" ht="42" customHeight="1">
      <x:c r="A15" s="15" t="str">
        <x:v>SENSITIVITY SETTINGS</x:v>
      </x:c>
      <x:c r="B15" s="15" t="str">
        <x:v>CHANGE</x:v>
      </x:c>
      <x:c r="C15" s="15" t="str">
        <x:v>UNIT</x:v>
      </x:c>
      <x:c r="D15" s="15" t="str"/>
      <x:c r="E15" s="3"/>
      <x:c r="F15" s="3"/>
      <x:c r="G15" s="3"/>
      <x:c r="H15" s="3"/>
    </x:row>
    <x:row r="16" ht="35" customHeight="1">
      <x:c r="A16" s="24" t="str">
        <x:v>Monthly throughput multiplier</x:v>
      </x:c>
      <x:c r="B16" s="20" t="n">
        <x:v>1.2</x:v>
      </x:c>
      <x:c r="C16" s="24" t="str">
        <x:v>×</x:v>
      </x:c>
      <x:c r="D16" s="3"/>
      <x:c r="E16" s="3"/>
      <x:c r="F16" s="3"/>
      <x:c r="G16" s="3"/>
      <x:c r="H16" s="3"/>
    </x:row>
    <x:row r="17" ht="35" customHeight="1">
      <x:c r="A17" s="24" t="str">
        <x:v>Positive rate increment</x:v>
      </x:c>
      <x:c r="B17" s="56" t="n">
        <x:v>0.01</x:v>
      </x:c>
      <x:c r="C17" s="24" t="str">
        <x:v>percentage-point increment</x:v>
      </x:c>
      <x:c r="D17" s="3"/>
      <x:c r="E17" s="3"/>
      <x:c r="F17" s="3"/>
      <x:c r="G17" s="3"/>
      <x:c r="H17" s="3"/>
    </x:row>
    <x:row r="18" ht="35" customHeight="1">
      <x:c r="A18" s="24" t="str">
        <x:v>Win-rate increment</x:v>
      </x:c>
      <x:c r="B18" s="56" t="n">
        <x:v>0.05</x:v>
      </x:c>
      <x:c r="C18" s="24" t="str">
        <x:v>percentage-point increment</x:v>
      </x:c>
      <x:c r="D18" s="3"/>
      <x:c r="E18" s="3"/>
      <x:c r="F18" s="3"/>
      <x:c r="G18" s="3"/>
      <x:c r="H18" s="3"/>
    </x:row>
    <x:row r="19" ht="35" customHeight="1">
      <x:c r="A19" s="24" t="str">
        <x:v>Delivery-slot increment</x:v>
      </x:c>
      <x:c r="B19" s="38" t="n">
        <x:v>5</x:v>
      </x:c>
      <x:c r="C19" s="24" t="str">
        <x:v>customers</x:v>
      </x:c>
      <x:c r="D19" s="3"/>
      <x:c r="E19" s="3"/>
      <x:c r="F19" s="3"/>
      <x:c r="G19" s="3"/>
      <x:c r="H19" s="3"/>
    </x:row>
    <x:row r="20" ht="35" customHeight="1">
      <x:c r="A20" s="24" t="str">
        <x:v>Lag reduction</x:v>
      </x:c>
      <x:c r="B20" s="38" t="n">
        <x:v>1</x:v>
      </x:c>
      <x:c r="C20" s="24" t="str">
        <x:v>months</x:v>
      </x:c>
      <x:c r="D20" s="3"/>
      <x:c r="E20" s="3"/>
      <x:c r="F20" s="3"/>
      <x:c r="G20" s="3"/>
      <x:c r="H20" s="3"/>
    </x:row>
    <x:row r="21" ht="31" customHeight="1">
      <x:c r="A21" s="28" t="str">
        <x:v>SENSITIVITY INPUT CHECK</x:v>
      </x:c>
      <x:c r="B21" s="28" t="str">
        <x:f>IF(AND(COUNT(B16:B20)=5,MIN(B16:B20)&gt;=0,B17&lt;=1,B18&lt;=1,B19=INT(B19),B20=INT(B20),B20&lt;=60),"OK","ERROR: sensitivity settings")</x:f>
        <x:v>OK</x:v>
      </x:c>
      <x:c r="C21" s="28"/>
      <x:c r="D21" s="28"/>
      <x:c r="E21" s="28"/>
      <x:c r="F21" s="3"/>
      <x:c r="G21" s="3"/>
      <x:c r="H21" s="3"/>
    </x:row>
    <x:row r="22" ht="22" customHeight="1">
      <x:c r="A22" s="3"/>
      <x:c r="B22" s="3"/>
      <x:c r="C22" s="3"/>
      <x:c r="D22" s="3"/>
      <x:c r="E22" s="3"/>
      <x:c r="F22" s="3"/>
      <x:c r="G22" s="3"/>
      <x:c r="H22" s="3"/>
    </x:row>
    <x:row r="23" ht="24" customHeight="1">
      <x:c r="A23" s="30" t="str">
        <x:v>Zero change can be informative: more first touches do nothing once the named reachable pool is exhausted; extra delivery slots do nothing before delivery is the limiting constraint. Rate changes are hypothetical and may interact in reality.</x:v>
      </x:c>
      <x:c r="B23" s="30"/>
      <x:c r="C23" s="30"/>
      <x:c r="D23" s="30"/>
      <x:c r="E23" s="30"/>
      <x:c r="F23" s="30"/>
      <x:c r="G23" s="30"/>
      <x:c r="H23" s="30"/>
    </x:row>
    <x:row r="24" ht="24" customHeight="1">
      <x:c r="A24" s="30"/>
      <x:c r="B24" s="30"/>
      <x:c r="C24" s="30"/>
      <x:c r="D24" s="30"/>
      <x:c r="E24" s="30"/>
      <x:c r="F24" s="30"/>
      <x:c r="G24" s="30"/>
      <x:c r="H24" s="30"/>
    </x:row>
    <x:row r="25" ht="22" customHeight="1">
      <x:c r="A25" s="3"/>
      <x:c r="B25" s="3"/>
      <x:c r="C25" s="3"/>
      <x:c r="D25" s="3"/>
      <x:c r="E25" s="3"/>
      <x:c r="F25" s="3"/>
      <x:c r="G25" s="3"/>
      <x:c r="H25" s="3"/>
    </x:row>
    <x:row r="26" ht="22" customHeight="1">
      <x:c r="A26" s="3"/>
      <x:c r="B26" s="3"/>
      <x:c r="C26" s="3"/>
      <x:c r="D26" s="3"/>
      <x:c r="E26" s="3"/>
      <x:c r="F26" s="3"/>
      <x:c r="G26" s="3"/>
      <x:c r="H26" s="3"/>
    </x:row>
    <x:row r="27" ht="22" customHeight="1">
      <x:c r="A27" s="3"/>
      <x:c r="B27" s="3"/>
      <x:c r="C27" s="3"/>
      <x:c r="D27" s="3"/>
      <x:c r="E27" s="3"/>
      <x:c r="F27" s="3"/>
      <x:c r="G27" s="3"/>
      <x:c r="H27" s="3"/>
    </x:row>
    <x:row r="28" ht="22" customHeight="1">
      <x:c r="A28" s="3"/>
      <x:c r="B28" s="3"/>
      <x:c r="C28" s="3"/>
      <x:c r="D28" s="3"/>
      <x:c r="E28" s="3"/>
      <x:c r="F28" s="3"/>
      <x:c r="G28" s="3"/>
      <x:c r="H28" s="3"/>
    </x:row>
    <x:row r="29" ht="22" customHeight="1">
      <x:c r="A29" s="3"/>
      <x:c r="B29" s="3"/>
      <x:c r="C29" s="3"/>
      <x:c r="D29" s="3"/>
      <x:c r="E29" s="3"/>
      <x:c r="F29" s="3"/>
      <x:c r="G29" s="3"/>
      <x:c r="H29" s="3"/>
    </x:row>
    <x:row r="30" ht="22" customHeight="1">
      <x:c r="A30" s="3"/>
      <x:c r="B30" s="3"/>
      <x:c r="C30" s="3"/>
      <x:c r="D30" s="3"/>
      <x:c r="E30" s="3"/>
      <x:c r="F30" s="3"/>
      <x:c r="G30" s="3"/>
      <x:c r="H30" s="3"/>
    </x:row>
    <x:row r="31" ht="22" customHeight="1">
      <x:c r="A31" s="3"/>
      <x:c r="B31" s="3"/>
      <x:c r="C31" s="3"/>
      <x:c r="D31" s="3"/>
      <x:c r="E31" s="3"/>
      <x:c r="F31" s="3"/>
      <x:c r="G31" s="3"/>
      <x:c r="H31" s="3"/>
    </x:row>
    <x:row r="32" ht="22" customHeight="1">
      <x:c r="A32" s="3"/>
      <x:c r="B32" s="3"/>
      <x:c r="C32" s="3"/>
      <x:c r="D32" s="3"/>
      <x:c r="E32" s="3"/>
      <x:c r="F32" s="3"/>
      <x:c r="G32" s="3"/>
      <x:c r="H32" s="3"/>
    </x:row>
    <x:row r="33" ht="22" customHeight="1">
      <x:c r="A33" s="3"/>
      <x:c r="B33" s="3"/>
      <x:c r="C33" s="3"/>
      <x:c r="D33" s="3"/>
      <x:c r="E33" s="3"/>
      <x:c r="F33" s="3"/>
      <x:c r="G33" s="3"/>
      <x:c r="H33" s="3"/>
    </x:row>
    <x:row r="34" ht="22" customHeight="1">
      <x:c r="A34" s="3"/>
      <x:c r="B34" s="3"/>
      <x:c r="C34" s="3"/>
      <x:c r="D34" s="3"/>
      <x:c r="E34" s="3"/>
      <x:c r="F34" s="3"/>
      <x:c r="G34" s="3"/>
      <x:c r="H34" s="3"/>
    </x:row>
    <x:row r="35" ht="22" customHeight="1">
      <x:c r="A35" s="3"/>
      <x:c r="B35" s="3"/>
      <x:c r="C35" s="3"/>
      <x:c r="D35" s="3"/>
      <x:c r="E35" s="3"/>
      <x:c r="F35" s="3"/>
      <x:c r="G35" s="3"/>
      <x:c r="H35" s="3"/>
    </x:row>
    <x:row r="36" ht="22" customHeight="1">
      <x:c r="A36" s="3"/>
      <x:c r="B36" s="3"/>
      <x:c r="C36" s="3"/>
      <x:c r="D36" s="3"/>
      <x:c r="E36" s="3"/>
      <x:c r="F36" s="3"/>
      <x:c r="G36" s="3"/>
      <x:c r="H36" s="3"/>
    </x:row>
    <x:row r="37" ht="22" customHeight="1">
      <x:c r="A37" s="3"/>
      <x:c r="B37" s="3"/>
      <x:c r="C37" s="3"/>
      <x:c r="D37" s="3"/>
      <x:c r="E37" s="3"/>
      <x:c r="F37" s="3"/>
      <x:c r="G37" s="3"/>
      <x:c r="H37" s="3"/>
    </x:row>
    <x:row r="38" ht="22" customHeight="1">
      <x:c r="A38" s="3"/>
      <x:c r="B38" s="3"/>
      <x:c r="C38" s="3"/>
      <x:c r="D38" s="3"/>
      <x:c r="E38" s="3"/>
      <x:c r="F38" s="3"/>
      <x:c r="G38" s="3"/>
      <x:c r="H38" s="3"/>
    </x:row>
    <x:row r="39" ht="22" customHeight="1">
      <x:c r="A39" s="3"/>
      <x:c r="B39" s="3"/>
      <x:c r="C39" s="3"/>
      <x:c r="D39" s="3"/>
      <x:c r="E39" s="3"/>
      <x:c r="F39" s="3"/>
      <x:c r="G39" s="3"/>
      <x:c r="H39" s="3"/>
    </x:row>
    <x:row r="40" ht="22" customHeight="1">
      <x:c r="A40" s="3"/>
      <x:c r="B40" s="3"/>
      <x:c r="C40" s="3"/>
      <x:c r="D40" s="3"/>
      <x:c r="E40" s="3"/>
      <x:c r="F40" s="3"/>
      <x:c r="G40" s="3"/>
      <x:c r="H40" s="3"/>
    </x:row>
    <x:row r="41" ht="22" customHeight="1">
      <x:c r="A41" s="3"/>
      <x:c r="B41" s="3"/>
      <x:c r="C41" s="3"/>
      <x:c r="D41" s="3"/>
      <x:c r="E41" s="3"/>
      <x:c r="F41" s="3"/>
      <x:c r="G41" s="3"/>
      <x:c r="H41" s="3"/>
    </x:row>
    <x:row r="42" ht="22" customHeight="1">
      <x:c r="A42" s="3"/>
      <x:c r="B42" s="3"/>
      <x:c r="C42" s="3"/>
      <x:c r="D42" s="3"/>
      <x:c r="E42" s="3"/>
      <x:c r="F42" s="3"/>
      <x:c r="G42" s="3"/>
      <x:c r="H42" s="3"/>
    </x:row>
    <x:row r="43" ht="22" customHeight="1">
      <x:c r="A43" s="3"/>
      <x:c r="B43" s="3"/>
      <x:c r="C43" s="3"/>
      <x:c r="D43" s="3"/>
      <x:c r="E43" s="3"/>
      <x:c r="F43" s="3"/>
      <x:c r="G43" s="3"/>
      <x:c r="H43" s="3"/>
    </x:row>
    <x:row r="44" ht="22" customHeight="1">
      <x:c r="A44" s="3"/>
      <x:c r="B44" s="3"/>
      <x:c r="C44" s="3"/>
      <x:c r="D44" s="3"/>
      <x:c r="E44" s="3"/>
      <x:c r="F44" s="3"/>
      <x:c r="G44" s="3"/>
      <x:c r="H44" s="3"/>
    </x:row>
    <x:row r="45" ht="22" customHeight="1">
      <x:c r="A45" s="3"/>
      <x:c r="B45" s="3"/>
      <x:c r="C45" s="3"/>
      <x:c r="D45" s="3"/>
      <x:c r="E45" s="3"/>
      <x:c r="F45" s="3"/>
      <x:c r="G45" s="3"/>
      <x:c r="H45" s="3"/>
    </x:row>
    <x:row r="46" ht="22" customHeight="1">
      <x:c r="A46" s="3"/>
      <x:c r="B46" s="3"/>
      <x:c r="C46" s="3"/>
      <x:c r="D46" s="3"/>
      <x:c r="E46" s="3"/>
      <x:c r="F46" s="3"/>
      <x:c r="G46" s="3"/>
      <x:c r="H46" s="3"/>
    </x:row>
    <x:row r="47" ht="22" customHeight="1">
      <x:c r="A47" s="3"/>
      <x:c r="B47" s="3"/>
      <x:c r="C47" s="3"/>
      <x:c r="D47" s="3"/>
      <x:c r="E47" s="3"/>
      <x:c r="F47" s="3"/>
      <x:c r="G47" s="3"/>
      <x:c r="H47" s="3"/>
    </x:row>
    <x:row r="48" ht="22" customHeight="1">
      <x:c r="A48" s="3"/>
      <x:c r="B48" s="3"/>
      <x:c r="C48" s="3"/>
      <x:c r="D48" s="3"/>
      <x:c r="E48" s="3"/>
      <x:c r="F48" s="3"/>
      <x:c r="G48" s="3"/>
      <x:c r="H48" s="3"/>
    </x:row>
    <x:row r="49" ht="22" customHeight="1">
      <x:c r="A49" s="3"/>
      <x:c r="B49" s="3"/>
      <x:c r="C49" s="3"/>
      <x:c r="D49" s="3"/>
      <x:c r="E49" s="3"/>
      <x:c r="F49" s="3"/>
      <x:c r="G49" s="3"/>
      <x:c r="H49" s="3"/>
    </x:row>
    <x:row r="50" ht="22" customHeight="1">
      <x:c r="A50" s="3"/>
      <x:c r="B50" s="3"/>
      <x:c r="C50" s="3"/>
      <x:c r="D50" s="3"/>
      <x:c r="E50" s="3"/>
      <x:c r="F50" s="3"/>
      <x:c r="G50" s="3"/>
      <x:c r="H50" s="3"/>
    </x:row>
    <x:row r="51" ht="22" customHeight="1">
      <x:c r="A51" s="3"/>
      <x:c r="B51" s="3"/>
      <x:c r="C51" s="3"/>
      <x:c r="D51" s="3"/>
      <x:c r="E51" s="3"/>
      <x:c r="F51" s="3"/>
      <x:c r="G51" s="3"/>
      <x:c r="H51" s="3"/>
    </x:row>
    <x:row r="52" ht="22" customHeight="1">
      <x:c r="A52" s="3"/>
      <x:c r="B52" s="3"/>
      <x:c r="C52" s="3"/>
      <x:c r="D52" s="3"/>
      <x:c r="E52" s="3"/>
      <x:c r="F52" s="3"/>
      <x:c r="G52" s="3"/>
      <x:c r="H52" s="3"/>
    </x:row>
    <x:row r="53" ht="22" customHeight="1">
      <x:c r="A53" s="3"/>
      <x:c r="B53" s="3"/>
      <x:c r="C53" s="3"/>
      <x:c r="D53" s="3"/>
      <x:c r="E53" s="3"/>
      <x:c r="F53" s="3"/>
      <x:c r="G53" s="3"/>
      <x:c r="H53" s="3"/>
    </x:row>
    <x:row r="54" ht="22" customHeight="1">
      <x:c r="A54" s="3"/>
      <x:c r="B54" s="3"/>
      <x:c r="C54" s="3"/>
      <x:c r="D54" s="3"/>
      <x:c r="E54" s="3"/>
      <x:c r="F54" s="3"/>
      <x:c r="G54" s="3"/>
      <x:c r="H54" s="3"/>
    </x:row>
    <x:row r="55" ht="22" customHeight="1">
      <x:c r="A55" s="3"/>
      <x:c r="B55" s="3"/>
      <x:c r="C55" s="3"/>
      <x:c r="D55" s="3"/>
      <x:c r="E55" s="3"/>
      <x:c r="F55" s="3"/>
      <x:c r="G55" s="3"/>
      <x:c r="H55" s="3"/>
    </x:row>
    <x:row r="56" ht="22" customHeight="1">
      <x:c r="A56" s="3"/>
      <x:c r="B56" s="3"/>
      <x:c r="C56" s="3"/>
      <x:c r="D56" s="3"/>
      <x:c r="E56" s="3"/>
      <x:c r="F56" s="3"/>
      <x:c r="G56" s="3"/>
      <x:c r="H56" s="3"/>
    </x:row>
    <x:row r="57" ht="22" customHeight="1">
      <x:c r="A57" s="3"/>
      <x:c r="B57" s="3"/>
      <x:c r="C57" s="3"/>
      <x:c r="D57" s="3"/>
      <x:c r="E57" s="3"/>
      <x:c r="F57" s="3"/>
      <x:c r="G57" s="3"/>
      <x:c r="H57" s="3"/>
    </x:row>
    <x:row r="58" ht="22" customHeight="1">
      <x:c r="A58" s="3"/>
      <x:c r="B58" s="3"/>
      <x:c r="C58" s="3"/>
      <x:c r="D58" s="3"/>
      <x:c r="E58" s="3"/>
      <x:c r="F58" s="3"/>
      <x:c r="G58" s="3"/>
      <x:c r="H58" s="3"/>
    </x:row>
    <x:row r="59" ht="22" customHeight="1">
      <x:c r="A59" s="3"/>
      <x:c r="B59" s="3"/>
      <x:c r="C59" s="3"/>
      <x:c r="D59" s="3"/>
      <x:c r="E59" s="3"/>
      <x:c r="F59" s="3"/>
      <x:c r="G59" s="3"/>
      <x:c r="H59" s="3"/>
    </x:row>
    <x:row r="60" ht="22" customHeight="1">
      <x:c r="A60" s="3"/>
      <x:c r="B60" s="3"/>
      <x:c r="C60" s="3"/>
      <x:c r="D60" s="3"/>
      <x:c r="E60" s="3"/>
      <x:c r="F60" s="3"/>
      <x:c r="G60" s="3"/>
      <x:c r="H60" s="3"/>
    </x:row>
  </x:sheetData>
  <x:mergeCells>
    <x:mergeCell ref="A1:H2"/>
    <x:mergeCell ref="A3:H4"/>
    <x:mergeCell ref="A23:H24"/>
    <x:mergeCell ref="A5:H5"/>
    <x:mergeCell ref="B21:E21"/>
  </x:mergeCells>
  <x:pageMargins left="0.7" right="0.7" top="0.75" bottom="0.75" header="0.3" footer="0.3"/>
  <x:legacyDrawing xmlns:r="http://schemas.openxmlformats.org/officeDocument/2006/relationships" r:id="Rc39733444dbc4452"/>
</x:worksheet>
</file>