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e49a449fd45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d604cd6ec5e34878"/>
    <x:sheet xmlns:r="http://schemas.openxmlformats.org/officeDocument/2006/relationships" name="Client case" sheetId="2" r:id="R0d11a43a37904f25"/>
    <x:sheet xmlns:r="http://schemas.openxmlformats.org/officeDocument/2006/relationships" name="Practice economics" sheetId="3" r:id="R4ea3b08dfbb94282"/>
    <x:sheet xmlns:r="http://schemas.openxmlformats.org/officeDocument/2006/relationships" name="Capacity" sheetId="4" r:id="R68299e78281e453b"/>
    <x:sheet xmlns:r="http://schemas.openxmlformats.org/officeDocument/2006/relationships" name="Meeting gate" sheetId="5" r:id="R4a9b128f2e504007"/>
    <x:sheet xmlns:r="http://schemas.openxmlformats.org/officeDocument/2006/relationships" name="Campaign log" sheetId="6" r:id="R9af939f8011247cb"/>
    <x:sheet xmlns:r="http://schemas.openxmlformats.org/officeDocument/2006/relationships" name="Brief and discovery" sheetId="7" r:id="R374dcde908f84975"/>
    <x:sheet xmlns:r="http://schemas.openxmlformats.org/officeDocument/2006/relationships" name="Accounts" sheetId="8" r:id="R378b7e34f3ac41e7"/>
    <x:sheet xmlns:r="http://schemas.openxmlformats.org/officeDocument/2006/relationships" name="Market data" sheetId="9" r:id="Rfaee5d8b11fb4767"/>
    <x:sheet xmlns:r="http://schemas.openxmlformats.org/officeDocument/2006/relationships" name="Offer examples" sheetId="10" r:id="Rb2afa6dbb97841c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8">
    <x:numFmt numFmtId="200" formatCode="&quot;AUD &quot;#,##0;(&quot;AUD &quot;#,##0);&quot;AUD &quot;0"/>
    <x:numFmt numFmtId="201" formatCode="0.0"/>
    <x:numFmt numFmtId="202" formatCode="#,##0"/>
    <x:numFmt numFmtId="203" formatCode="0.0%"/>
    <x:numFmt numFmtId="204" formatCode="0.00"/>
    <x:numFmt numFmtId="205" formatCode="0.00&quot;x&quot;"/>
    <x:numFmt numFmtId="206" formatCode="&quot;AUD &quot;#,##0"/>
    <x:numFmt numFmtId="207" formatCode="dd-mmm-yyyy"/>
  </x:numFmts>
  <x:fonts count="8">
    <x:font>
      <x:sz val="11"/>
      <x:name val="Carlito"/>
    </x:font>
    <x:font>
      <x:sz val="10"/>
      <x:color rgb="FF182530"/>
      <x:name val="Arial"/>
    </x:font>
    <x:font>
      <x:b/>
      <x:sz val="14"/>
      <x:color rgb="FF182530"/>
      <x:name val="Arial"/>
    </x:font>
    <x:font>
      <x:i/>
      <x:sz val="10"/>
      <x:color rgb="FF52616C"/>
      <x:name val="Arial"/>
    </x:font>
    <x:font>
      <x:b/>
      <x:sz val="10"/>
      <x:color rgb="FFFFFFFF"/>
      <x:name val="Arial"/>
    </x:font>
    <x:font>
      <x:sz val="10"/>
      <x:color rgb="FF0000FF"/>
      <x:name val="Arial"/>
    </x:font>
    <x:font>
      <x:sz val="10"/>
      <x:color rgb="FF000000"/>
      <x:name val="Arial"/>
    </x:font>
    <x:font>
      <x:b/>
      <x:sz val="12"/>
      <x:color rgb="FF18253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2530"/>
      </x:patternFill>
    </x:fill>
    <x:fill>
      <x:patternFill patternType="solid">
        <x:fgColor rgb="FFFFF1C7"/>
      </x:patternFill>
    </x:fill>
    <x:fill>
      <x:patternFill patternType="solid">
        <x:fgColor rgb="FFF6F3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4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3" fontId="5" fillId="3" borderId="0" xfId="0" applyNumberFormat="1" applyFont="1" applyFill="1" applyBorder="1" applyAlignment="1">
      <x:alignment vertical="center"/>
    </x:xf>
    <x:xf numFmtId="203" fontId="5" fillId="3" borderId="0" xfId="0" applyNumberFormat="1" applyFont="1" applyFill="1" applyBorder="1" applyAlignment="1">
      <x:alignment horizontal="right" vertical="center"/>
    </x:xf>
    <x:xf numFmtId="202" fontId="5" fillId="3" borderId="0" xfId="0" applyNumberFormat="1" applyFont="1" applyFill="1" applyBorder="1" applyAlignment="1">
      <x:alignment vertical="center"/>
    </x:xf>
    <x:xf numFmtId="202" fontId="5" fillId="3" borderId="0" xfId="0" applyNumberFormat="1" applyFont="1" applyFill="1" applyBorder="1" applyAlignment="1">
      <x:alignment horizontal="right" vertical="center"/>
    </x:xf>
    <x:xf numFmtId="20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horizontal="right" vertical="center"/>
    </x:xf>
    <x:xf numFmtId="0" fontId="6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horizontal="right" vertical="center"/>
    </x:xf>
    <x:xf numFmtId="200" fontId="6" fillId="0" borderId="0" xfId="0" applyNumberFormat="1" applyFont="1" applyFill="1" applyBorder="1" applyAlignment="1">
      <x:alignment horizontal="right" vertical="center"/>
    </x:xf>
    <x:xf numFmtId="204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horizontal="right" vertical="center"/>
    </x:xf>
    <x:xf numFmtId="205" fontId="1" fillId="0" borderId="0" xfId="0" applyNumberFormat="1" applyFont="1" applyFill="1" applyBorder="1" applyAlignment="1">
      <x:alignment horizontal="right" vertical="center"/>
    </x:xf>
    <x:xf numFmtId="201" fontId="5" fillId="3" borderId="0" xfId="0" applyNumberFormat="1" applyFont="1" applyFill="1" applyBorder="1" applyAlignment="1">
      <x:alignment vertical="center"/>
    </x:xf>
    <x:xf numFmtId="201" fontId="4" fillId="2" borderId="0" xfId="0" applyNumberFormat="1" applyFont="1" applyFill="1" applyBorder="1" applyAlignment="1">
      <x:alignment horizontal="center" vertical="center" wrapText="1"/>
    </x:xf>
    <x:xf numFmtId="201" fontId="5" fillId="3" borderId="0" xfId="0" applyNumberFormat="1" applyFont="1" applyFill="1" applyBorder="1" applyAlignment="1">
      <x:alignment horizontal="right" vertical="center"/>
    </x:xf>
    <x:xf numFmtId="201" fontId="4" fillId="2" borderId="0" xfId="0" applyNumberFormat="1" applyFont="1" applyFill="1" applyBorder="1" applyAlignment="1">
      <x:alignment horizontal="right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horizontal="right" vertical="center"/>
    </x:xf>
    <x:xf numFmtId="206" fontId="1" fillId="3" borderId="0" xfId="0" applyNumberFormat="1" applyFont="1" applyFill="1" applyBorder="1" applyAlignment="1">
      <x:alignment vertical="center"/>
    </x:xf>
    <x:xf numFmtId="206" fontId="1" fillId="3" borderId="0" xfId="0" applyNumberFormat="1" applyFont="1" applyFill="1" applyBorder="1" applyAlignment="1">
      <x:alignment horizontal="right" vertical="center"/>
    </x:xf>
    <x:xf numFmtId="206" fontId="1" fillId="0" borderId="0" xfId="0" applyNumberFormat="1" applyFont="1" applyFill="1" applyBorder="1" applyAlignment="1">
      <x:alignment vertical="center"/>
    </x:xf>
    <x:xf numFmtId="206" fontId="1" fillId="0" borderId="0" xfId="0" applyNumberFormat="1" applyFont="1" applyFill="1" applyBorder="1" applyAlignment="1">
      <x:alignment horizontal="right" vertical="center"/>
    </x:xf>
    <x:xf numFmtId="207" fontId="1" fillId="0" borderId="0" xfId="0" applyNumberFormat="1" applyFont="1" applyFill="1" applyBorder="1" applyAlignment="1">
      <x:alignment vertical="center"/>
    </x:xf>
    <x:xf numFmtId="207" fontId="1" fillId="0" borderId="0" xfId="0" applyNumberFormat="1" applyFont="1" applyFill="1" applyBorder="1" applyAlignment="1">
      <x:alignment horizontal="right" vertical="center"/>
    </x:xf>
    <x:xf numFmtId="200" fontId="6" fillId="4" borderId="0" xfId="0" applyNumberFormat="1" applyFont="1" applyFill="1" applyBorder="1" applyAlignment="1">
      <x:alignment horizontal="right" vertical="center"/>
    </x:xf>
    <x:xf numFmtId="200" fontId="7" fillId="4" borderId="0" xfId="0" applyNumberFormat="1" applyFont="1" applyFill="1" applyBorder="1" applyAlignment="1">
      <x:alignment horizontal="right" vertical="center"/>
    </x:xf>
    <x:xf numFmtId="200" fontId="1" fillId="4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69fbd5eb834e75" /><Relationship Type="http://schemas.openxmlformats.org/officeDocument/2006/relationships/theme" Target="/xl/theme/theme1.xml" Id="R5d2c6ed5836a4685" /><Relationship Type="http://schemas.openxmlformats.org/officeDocument/2006/relationships/sharedStrings" Target="/xl/sharedStrings.xml" Id="Re435d3edced044ba" /><Relationship Type="http://schemas.openxmlformats.org/officeDocument/2006/relationships/worksheet" Target="/xl/worksheets/sheet1.xml" Id="Rd604cd6ec5e34878" /><Relationship Type="http://schemas.openxmlformats.org/officeDocument/2006/relationships/worksheet" Target="/xl/worksheets/sheet2.xml" Id="R0d11a43a37904f25" /><Relationship Type="http://schemas.openxmlformats.org/officeDocument/2006/relationships/worksheet" Target="/xl/worksheets/sheet3.xml" Id="R4ea3b08dfbb94282" /><Relationship Type="http://schemas.openxmlformats.org/officeDocument/2006/relationships/worksheet" Target="/xl/worksheets/sheet4.xml" Id="R68299e78281e453b" /><Relationship Type="http://schemas.openxmlformats.org/officeDocument/2006/relationships/worksheet" Target="/xl/worksheets/sheet5.xml" Id="R4a9b128f2e504007" /><Relationship Type="http://schemas.openxmlformats.org/officeDocument/2006/relationships/worksheet" Target="/xl/worksheets/sheet6.xml" Id="R9af939f8011247cb" /><Relationship Type="http://schemas.openxmlformats.org/officeDocument/2006/relationships/worksheet" Target="/xl/worksheets/sheet7.xml" Id="R374dcde908f84975" /><Relationship Type="http://schemas.openxmlformats.org/officeDocument/2006/relationships/worksheet" Target="/xl/worksheets/sheet8.xml" Id="R378b7e34f3ac41e7" /><Relationship Type="http://schemas.openxmlformats.org/officeDocument/2006/relationships/worksheet" Target="/xl/worksheets/sheet9.xml" Id="Rfaee5d8b11fb4767" /><Relationship Type="http://schemas.openxmlformats.org/officeDocument/2006/relationships/worksheet" Target="/xl/worksheets/sheet10.xml" Id="Rb2afa6dbb97841c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2530"/>
  </x:sheetPr>
  <x:sheetViews>
    <x:sheetView showGridLines="0" workbookViewId="0"/>
  </x:sheetViews>
  <x:sheetFormatPr defaultRowHeight="15"/>
  <x:cols>
    <x:col min="1" max="1" width="49" hidden="0" customWidth="1"/>
    <x:col min="2" max="2" width="21" hidden="0" customWidth="1"/>
    <x:col min="3" max="3" width="80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8" customHeight="1">
      <x:c r="A2" s="3" t="str">
        <x:v>Business growth advisory: working workbook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3" customHeight="1">
      <x:c r="A3" s="4" t="str">
        <x:v>Research edition: 16 October 2026. Replace fictional model inputs before decisions.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32" customHeight="1">
      <x:c r="A5" s="8" t="str">
        <x:v>Decision</x:v>
      </x:c>
      <x:c r="B5" s="8" t="str">
        <x:v>Current example result</x:v>
      </x:c>
      <x:c r="C5" s="8" t="str">
        <x:v>Interpretation</x:v>
      </x:c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40" customHeight="1">
      <x:c r="A6" s="2" t="str">
        <x:v>Client net incremental amount</x:v>
      </x:c>
      <x:c r="B6" s="10" t="n">
        <x:f>'Client case'!B33</x:f>
        <x:v>1000</x:v>
      </x:c>
      <x:c r="C6" s="15" t="str">
        <x:v>Fictional monthly comparison after fees; excludes shared overhead and tax.</x:v>
      </x:c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40" customHeight="1">
      <x:c r="A7" s="2" t="str">
        <x:v>Practice contribution after acquisition</x:v>
      </x:c>
      <x:c r="B7" s="10" t="n">
        <x:f>'Practice economics'!B35</x:f>
        <x:v>-300</x:v>
      </x:c>
      <x:c r="C7" s="15" t="str">
        <x:v>Expected diagnostics from the planning funnel, before practice overhead.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40" customHeight="1">
      <x:c r="A8" s="2" t="str">
        <x:v>Workload hours</x:v>
      </x:c>
      <x:c r="B8" s="12" t="n">
        <x:f>Capacity!D14</x:f>
        <x:v>28</x:v>
      </x:c>
      <x:c r="C8" s="15" t="str">
        <x:v>Sales and delivery workload from Capacity.</x:v>
      </x:c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40" customHeight="1">
      <x:c r="A9" s="2" t="str">
        <x:v>Capacity balance</x:v>
      </x:c>
      <x:c r="B9" s="12" t="n">
        <x:f>IF(OR(COUNT(Capacity!B6)&lt;&gt;1,Capacity!B6&lt;0,COUNT(Capacity!D14)&lt;&gt;1),"n.a.",Capacity!B6-Capacity!D14)</x:f>
        <x:v>-8</x:v>
      </x:c>
      <x:c r="C9" s="15" t="str">
        <x:v>Available productive hours less workload.</x:v>
      </x:c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</x:row>
    <x:row r="10" ht="40" customHeight="1">
      <x:c r="A10" s="2" t="str">
        <x:v>Australian businesses, June 2026</x:v>
      </x:c>
      <x:c r="B10" s="14" t="n">
        <x:f>SUM('Market data'!C6:C10)</x:f>
        <x:v>2814778</x:v>
      </x:c>
      <x:c r="C10" s="15" t="str">
        <x:v>Official size bands; population context, not consulting demand.</x:v>
      </x:c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</x:row>
    <x:row r="11" ht="40" customHeight="1">
      <x:c r="A11" s="2" t="str">
        <x:v>Employing businesses, June 2026</x:v>
      </x:c>
      <x:c r="B11" s="14" t="n">
        <x:f>SUM('Market data'!C7:C10)</x:f>
        <x:v>996203</x:v>
      </x:c>
      <x:c r="C11" s="15" t="str">
        <x:v>Sum of employing size bands.</x:v>
      </x:c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 ht="23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 ht="23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32" customHeight="1">
      <x:c r="A14" s="8" t="str">
        <x:v>Use</x:v>
      </x:c>
      <x:c r="B14" s="8" t="str">
        <x:v>Working area</x:v>
      </x:c>
      <x:c r="C14" s="8" t="str">
        <x:v>What to change</x:v>
      </x:c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35" customHeight="1">
      <x:c r="A15" s="2" t="str">
        <x:v>Value a client decision</x:v>
      </x:c>
      <x:c r="B15" s="2" t="str">
        <x:v>Client case</x:v>
      </x:c>
      <x:c r="C15" s="15" t="str">
        <x:v>Compare one complete future state against one baseline.</x:v>
      </x:c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 ht="35" customHeight="1">
      <x:c r="A16" s="2" t="str">
        <x:v>Price acquisition</x:v>
      </x:c>
      <x:c r="B16" s="2" t="str">
        <x:v>Practice economics</x:v>
      </x:c>
      <x:c r="C16" s="15" t="str">
        <x:v>Set conditional funnel rates, fees, delivery costs and campaign cost.</x:v>
      </x:c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 ht="35" customHeight="1">
      <x:c r="A17" s="2" t="str">
        <x:v>Limit workload</x:v>
      </x:c>
      <x:c r="B17" s="2" t="str">
        <x:v>Capacity</x:v>
      </x:c>
      <x:c r="C17" s="15" t="str">
        <x:v>Change task volumes, task hours and available time.</x:v>
      </x:c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35" customHeight="1">
      <x:c r="A18" s="2" t="str">
        <x:v>Accept a first discussion</x:v>
      </x:c>
      <x:c r="B18" s="2" t="str">
        <x:v>Meeting gate</x:v>
      </x:c>
      <x:c r="C18" s="15" t="str">
        <x:v>Confirm each required field; failures override scores.</x:v>
      </x:c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35" customHeight="1">
      <x:c r="A19" s="2" t="str">
        <x:v>Record observed results</x:v>
      </x:c>
      <x:c r="B19" s="2" t="str">
        <x:v>Campaign log</x:v>
      </x:c>
      <x:c r="C19" s="15" t="str">
        <x:v>Enter one completed or matured cohort at a time.</x:v>
      </x:c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35" customHeight="1">
      <x:c r="A20" s="2" t="str">
        <x:v>Prepare an engagement</x:v>
      </x:c>
      <x:c r="B20" s="2" t="str">
        <x:v>Brief and discovery</x:v>
      </x:c>
      <x:c r="C20" s="15" t="str">
        <x:v>Write owner goals, evidence, scope and next decision.</x:v>
      </x:c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</x:row>
    <x:row r="21" ht="35" customHeight="1">
      <x:c r="A21" s="2" t="str">
        <x:v>Research accounts</x:v>
      </x:c>
      <x:c r="B21" s="2" t="str">
        <x:v>Accounts</x:v>
      </x:c>
      <x:c r="C21" s="15" t="str">
        <x:v>Keep public facts separate from unanswered questions.</x:v>
      </x:c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</x:row>
    <x:row r="22" ht="35" customHeight="1">
      <x:c r="A22" s="2" t="str">
        <x:v>Inspect population data</x:v>
      </x:c>
      <x:c r="B22" s="2" t="str">
        <x:v>Market data</x:v>
      </x:c>
      <x:c r="C22" s="15" t="str">
        <x:v>Source values stay separate from derived shares and changes.</x:v>
      </x:c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35" customHeight="1">
      <x:c r="A23" s="2" t="str">
        <x:v>Inspect real public offers</x:v>
      </x:c>
      <x:c r="B23" s="2" t="str">
        <x:v>Offer examples</x:v>
      </x:c>
      <x:c r="C23" s="15" t="str">
        <x:v>Eight sourced examples; no confirmed need or permission.</x:v>
      </x:c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23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23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23" customHeight="1">
      <x:c r="A26" s="4" t="str">
        <x:v>Amber cells are editable. Official statistics and observations are not campaign results.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3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3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3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3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3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3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  <x:row r="33" ht="23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</x:row>
    <x:row r="49" ht="23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23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r="51" ht="23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23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3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3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3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  <x:row r="56" ht="23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</x:row>
    <x:row r="57" ht="23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</x:row>
    <x:row r="58" ht="23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</x:row>
    <x:row r="59" ht="23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</x:row>
    <x:row r="60" ht="23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</x:row>
    <x:row r="61" ht="23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</x:row>
    <x:row r="62" ht="23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</x:row>
    <x:row r="63" ht="23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</x:row>
    <x:row r="64" ht="23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</x:row>
    <x:row r="65" ht="23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</x:row>
    <x:row r="66" ht="23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</x:row>
    <x:row r="67" ht="23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</x:row>
    <x:row r="68" ht="23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</x:row>
    <x:row r="69" ht="23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</x:row>
    <x:row r="70" ht="23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</x:row>
    <x:row r="71" ht="23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</x:row>
    <x:row r="72" ht="23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</x:row>
    <x:row r="73" ht="23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</x:row>
    <x:row r="74" ht="23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</x:row>
    <x:row r="75" ht="23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</x:row>
    <x:row r="76" ht="23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</x:row>
    <x:row r="77" ht="23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</x:row>
    <x:row r="78" ht="23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</x:row>
    <x:row r="79" ht="23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</x:row>
    <x:row r="80" ht="23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</x:row>
    <x:row r="81" ht="23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</x:row>
    <x:row r="82" ht="23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</x:row>
    <x:row r="83" ht="23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</x:row>
    <x:row r="84" ht="23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</x:row>
    <x:row r="85" ht="23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</x:row>
    <x:row r="86" ht="23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</x:row>
    <x:row r="87" ht="23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</x:row>
    <x:row r="88" ht="23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</x:row>
    <x:row r="89" ht="23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</x:row>
    <x:row r="90" ht="23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</x:row>
    <x:row r="91" ht="23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</x:row>
    <x:row r="92" ht="23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</x:row>
    <x:row r="93" ht="23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</x:row>
    <x:row r="94" ht="23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</x:row>
    <x:row r="95" ht="23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</x:row>
    <x:row r="96" ht="23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</x:row>
    <x:row r="97" ht="23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</x:row>
    <x:row r="98" ht="23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</x:row>
    <x:row r="99" ht="23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</x:row>
    <x:row r="100" ht="23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9" hidden="0" customWidth="1"/>
    <x:col min="2" max="2" width="20" hidden="0" customWidth="1"/>
    <x:col min="3" max="3" width="80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8" customHeight="1">
      <x:c r="A2" s="3" t="str">
        <x:v>Client contribution: one baseline and one future state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3" customHeight="1">
      <x:c r="A3" s="4" t="str">
        <x:v>Fictional steady-state month. Invoiced revenue is not collections.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32" customHeight="1">
      <x:c r="A5" s="8" t="str">
        <x:v>Monthly model (AUD)</x:v>
      </x:c>
      <x:c r="B5" s="8" t="str">
        <x:v>Value</x:v>
      </x:c>
      <x:c r="C5" s="8" t="str">
        <x:v>Basis</x:v>
      </x:c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34" customHeight="1">
      <x:c r="A6" s="2" t="str">
        <x:v>Qualified quotes</x:v>
      </x:c>
      <x:c r="B6" s="21" t="n">
        <x:v>80</x:v>
      </x:c>
      <x:c r="C6" s="15" t="str">
        <x:v>Same eligible quote cohort and service line.</x:v>
      </x:c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34" customHeight="1">
      <x:c r="A7" s="2" t="str">
        <x:v>Baseline close rate</x:v>
      </x:c>
      <x:c r="B7" s="19" t="n">
        <x:v>0.3</x:v>
      </x:c>
      <x:c r="C7" s="15" t="str">
        <x:v>Assumption, not a sector benchmark.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34" customHeight="1">
      <x:c r="A8" s="2" t="str">
        <x:v>Future close rate</x:v>
      </x:c>
      <x:c r="B8" s="19" t="n">
        <x:v>0.35</x:v>
      </x:c>
      <x:c r="C8" s="15" t="str">
        <x:v>Assumption tested against one baseline.</x:v>
      </x:c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34" customHeight="1">
      <x:c r="A9" s="2" t="str">
        <x:v>Baseline average net invoice</x:v>
      </x:c>
      <x:c r="B9" s="23" t="n">
        <x:v>2500</x:v>
      </x:c>
      <x:c r="C9" s="15" t="str">
        <x:v>AUD per completed job, excluding GST.</x:v>
      </x:c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</x:row>
    <x:row r="10" ht="34" customHeight="1">
      <x:c r="A10" s="2" t="str">
        <x:v>Future average net invoice</x:v>
      </x:c>
      <x:c r="B10" s="23" t="n">
        <x:v>2500</x:v>
      </x:c>
      <x:c r="C10" s="15" t="str">
        <x:v>Changing price may also change conversion.</x:v>
      </x:c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</x:row>
    <x:row r="11" ht="34" customHeight="1">
      <x:c r="A11" s="2" t="str">
        <x:v>Baseline direct cost / job</x:v>
      </x:c>
      <x:c r="B11" s="23" t="n">
        <x:v>1750</x:v>
      </x:c>
      <x:c r="C11" s="15" t="str">
        <x:v>Include direct labour, materials and other job-specific cost.</x:v>
      </x:c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 ht="34" customHeight="1">
      <x:c r="A12" s="2" t="str">
        <x:v>Future direct cost / job</x:v>
      </x:c>
      <x:c r="B12" s="23" t="n">
        <x:v>1750</x:v>
      </x:c>
      <x:c r="C12" s="15" t="str">
        <x:v>Use a matching cost basis.</x:v>
      </x:c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 ht="34" customHeight="1">
      <x:c r="A13" s="2" t="str">
        <x:v>Available job capacity / month</x:v>
      </x:c>
      <x:c r="B13" s="21" t="n">
        <x:v>30</x:v>
      </x:c>
      <x:c r="C13" s="15" t="str">
        <x:v>Total available completed-job slots, not spare slots.</x:v>
      </x:c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34" customHeight="1">
      <x:c r="A14" s="2" t="str">
        <x:v>Advisory and implementation fee</x:v>
      </x:c>
      <x:c r="B14" s="23" t="n">
        <x:v>1800</x:v>
      </x:c>
      <x:c r="C14" s="15" t="str">
        <x:v>Monthly amount used in this comparison.</x:v>
      </x:c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34" customHeight="1">
      <x:c r="A15" s="2" t="str">
        <x:v>Additional fixed implementation cost</x:v>
      </x:c>
      <x:c r="B15" s="23" t="n">
        <x:v>200</x:v>
      </x:c>
      <x:c r="C15" s="15" t="str">
        <x:v>Exclude costs already included per job or in the fee.</x:v>
      </x:c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 ht="23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 ht="23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32" customHeight="1">
      <x:c r="A18" s="8" t="str">
        <x:v>Calculation</x:v>
      </x:c>
      <x:c r="B18" s="8" t="str">
        <x:v>Value</x:v>
      </x:c>
      <x:c r="C18" s="8" t="str">
        <x:v>Meaning</x:v>
      </x:c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34" customHeight="1">
      <x:c r="A19" s="2" t="str">
        <x:v>Input status</x:v>
      </x:c>
      <x:c r="B19" s="24" t="str">
        <x:f>IF(COUNT(B6:B15)&lt;&gt;10,"Missing input",IF(OR(MIN(B6:B15)&lt;0,B7&gt;1,B8&gt;1),"Invalid input","Ready"))</x:f>
        <x:v>Ready</x:v>
      </x:c>
      <x:c r="C19" s="15" t="str">
        <x:v>Required values must be numeric and nonnegative; rates cannot exceed 100%.</x:v>
      </x:c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34" customHeight="1">
      <x:c r="A20" s="2" t="str">
        <x:v>Baseline expected jobs</x:v>
      </x:c>
      <x:c r="B20" s="25" t="n">
        <x:f>IF(B19&lt;&gt;"Ready","n.a.",MIN(B6*B7,B13))</x:f>
        <x:v>24</x:v>
      </x:c>
      <x:c r="C20" s="15" t="str">
        <x:v>Demand capped by the same total capacity.</x:v>
      </x:c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</x:row>
    <x:row r="21" ht="34" customHeight="1">
      <x:c r="A21" s="2" t="str">
        <x:v>Future expected jobs</x:v>
      </x:c>
      <x:c r="B21" s="25" t="n">
        <x:f>IF(B19&lt;&gt;"Ready","n.a.",MIN(B6*B8,B13))</x:f>
        <x:v>28</x:v>
      </x:c>
      <x:c r="C21" s="15" t="str">
        <x:v>Demand capped by total capacity.</x:v>
      </x:c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</x:row>
    <x:row r="22" ht="34" customHeight="1">
      <x:c r="A22" s="2" t="str">
        <x:v>Change in expected jobs</x:v>
      </x:c>
      <x:c r="B22" s="25" t="n">
        <x:f>IF(B19&lt;&gt;"Ready","n.a.",B21-B20)</x:f>
        <x:v>4</x:v>
      </x:c>
      <x:c r="C22" s="15" t="str">
        <x:v>Can be negative. Fractional jobs are expected values.</x:v>
      </x:c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34" customHeight="1">
      <x:c r="A23" s="2" t="str">
        <x:v>Baseline contribution / job</x:v>
      </x:c>
      <x:c r="B23" s="26" t="n">
        <x:f>IF(B19&lt;&gt;"Ready","n.a.",B9-B11)</x:f>
        <x:v>750</x:v>
      </x:c>
      <x:c r="C23" s="15" t="str">
        <x:v>Net invoice less direct cost.</x:v>
      </x:c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34" customHeight="1">
      <x:c r="A24" s="2" t="str">
        <x:v>Future contribution / job</x:v>
      </x:c>
      <x:c r="B24" s="26" t="n">
        <x:f>IF(B19&lt;&gt;"Ready","n.a.",B10-B12)</x:f>
        <x:v>750</x:v>
      </x:c>
      <x:c r="C24" s="15" t="str">
        <x:v>Net invoice less direct cost.</x:v>
      </x:c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34" customHeight="1">
      <x:c r="A25" s="2" t="str">
        <x:v>Baseline revenue</x:v>
      </x:c>
      <x:c r="B25" s="26" t="n">
        <x:f>IF(B19&lt;&gt;"Ready","n.a.",B20*B9)</x:f>
        <x:v>60000</x:v>
      </x:c>
      <x:c r="C25" s="15" t="str">
        <x:v>Expected completed jobs times invoice.</x:v>
      </x:c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34" customHeight="1">
      <x:c r="A26" s="2" t="str">
        <x:v>Future revenue</x:v>
      </x:c>
      <x:c r="B26" s="26" t="n">
        <x:f>IF(B19&lt;&gt;"Ready","n.a.",B21*B10)</x:f>
        <x:v>70000</x:v>
      </x:c>
      <x:c r="C26" s="15" t="str">
        <x:v>Expected completed jobs times invoice.</x:v>
      </x:c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34" customHeight="1">
      <x:c r="A27" s="2" t="str">
        <x:v>Baseline direct contribution</x:v>
      </x:c>
      <x:c r="B27" s="26" t="n">
        <x:f>IF(B19&lt;&gt;"Ready","n.a.",B20*B23)</x:f>
        <x:v>18000</x:v>
      </x:c>
      <x:c r="C27" s="15" t="str">
        <x:v>Expected jobs times contribution per job.</x:v>
      </x:c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34" customHeight="1">
      <x:c r="A28" s="2" t="str">
        <x:v>Future direct contribution</x:v>
      </x:c>
      <x:c r="B28" s="26" t="n">
        <x:f>IF(B19&lt;&gt;"Ready","n.a.",B21*B24)</x:f>
        <x:v>21000</x:v>
      </x:c>
      <x:c r="C28" s="15" t="str">
        <x:v>Expected jobs times contribution per job.</x:v>
      </x:c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34" customHeight="1">
      <x:c r="A29" s="2" t="str">
        <x:v>Incremental direct contribution</x:v>
      </x:c>
      <x:c r="B29" s="26" t="n">
        <x:f>IF(B19&lt;&gt;"Ready","n.a.",B28-B27)</x:f>
        <x:v>3000</x:v>
      </x:c>
      <x:c r="C29" s="15" t="str">
        <x:v>Future contribution less baseline contribution.</x:v>
      </x:c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34" customHeight="1">
      <x:c r="A30" s="2" t="str">
        <x:v>Advisory and implementation fee</x:v>
      </x:c>
      <x:c r="B30" s="26" t="n">
        <x:f>IF(B19&lt;&gt;"Ready","n.a.",B14)</x:f>
        <x:v>1800</x:v>
      </x:c>
      <x:c r="C30" s="15" t="str">
        <x:v>Fee from the input block.</x:v>
      </x:c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34" customHeight="1">
      <x:c r="A31" s="2" t="str">
        <x:v>Other fixed implementation cost</x:v>
      </x:c>
      <x:c r="B31" s="26" t="n">
        <x:f>IF(B19&lt;&gt;"Ready","n.a.",B15)</x:f>
        <x:v>200</x:v>
      </x:c>
      <x:c r="C31" s="15" t="str">
        <x:v>Additional fixed cost from the input block.</x:v>
      </x:c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34" customHeight="1">
      <x:c r="A32" s="2" t="str">
        <x:v>Total incremental fixed cost</x:v>
      </x:c>
      <x:c r="B32" s="26" t="n">
        <x:f>IF(B19&lt;&gt;"Ready","n.a.",SUM(B30:B31))</x:f>
        <x:v>2000</x:v>
      </x:c>
      <x:c r="C32" s="15" t="str">
        <x:v>Fee plus other fixed implementation cost.</x:v>
      </x:c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  <x:row r="33" ht="32" customHeight="1">
      <x:c r="A33" s="2" t="str">
        <x:v>Net incremental amount</x:v>
      </x:c>
      <x:c r="B33" s="44" t="n">
        <x:f>IF(B19&lt;&gt;"Ready","n.a.",B29-B32)</x:f>
        <x:v>1000</x:v>
      </x:c>
      <x:c r="C33" s="15" t="str">
        <x:v>Incremental direct contribution less incremental fixed cost.</x:v>
      </x:c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</x:row>
    <x:row r="49" ht="23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23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r="51" ht="23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23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3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3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3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  <x:row r="56" ht="23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</x:row>
    <x:row r="57" ht="23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</x:row>
    <x:row r="58" ht="23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</x:row>
    <x:row r="59" ht="23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</x:row>
    <x:row r="60" ht="23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</x:row>
    <x:row r="61" ht="23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</x:row>
    <x:row r="62" ht="23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</x:row>
    <x:row r="63" ht="23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</x:row>
    <x:row r="64" ht="23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</x:row>
    <x:row r="65" ht="23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</x:row>
    <x:row r="66" ht="23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</x:row>
    <x:row r="67" ht="23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</x:row>
    <x:row r="68" ht="23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</x:row>
    <x:row r="69" ht="23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</x:row>
    <x:row r="70" ht="23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</x:row>
    <x:row r="71" ht="23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</x:row>
    <x:row r="72" ht="23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</x:row>
    <x:row r="73" ht="23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</x:row>
    <x:row r="74" ht="23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</x:row>
    <x:row r="75" ht="23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</x:row>
    <x:row r="76" ht="23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</x:row>
    <x:row r="77" ht="23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</x:row>
    <x:row r="78" ht="23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</x:row>
    <x:row r="79" ht="23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</x:row>
    <x:row r="80" ht="23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</x:row>
    <x:row r="81" ht="23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</x:row>
    <x:row r="82" ht="23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</x:row>
    <x:row r="83" ht="23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</x:row>
    <x:row r="84" ht="23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</x:row>
    <x:row r="85" ht="23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</x:row>
    <x:row r="86" ht="23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</x:row>
    <x:row r="87" ht="23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</x:row>
    <x:row r="88" ht="23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</x:row>
    <x:row r="89" ht="23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</x:row>
    <x:row r="90" ht="23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</x:row>
    <x:row r="91" ht="23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</x:row>
    <x:row r="92" ht="23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</x:row>
    <x:row r="93" ht="23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</x:row>
    <x:row r="94" ht="23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</x:row>
    <x:row r="95" ht="23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</x:row>
    <x:row r="96" ht="23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</x:row>
    <x:row r="97" ht="23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</x:row>
    <x:row r="98" ht="23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</x:row>
    <x:row r="99" ht="23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</x:row>
    <x:row r="100" ht="23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9" hidden="0" customWidth="1"/>
    <x:col min="2" max="2" width="20" hidden="0" customWidth="1"/>
    <x:col min="3" max="3" width="80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8" customHeight="1">
      <x:c r="A2" s="3" t="str">
        <x:v>Practice acquisition: editable planning funnel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3" customHeight="1">
      <x:c r="A3" s="4" t="str">
        <x:v>Fictional planning cohort. Conditional rates use the preceding account stage.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32" customHeight="1">
      <x:c r="A5" s="8" t="str">
        <x:v>Planning input</x:v>
      </x:c>
      <x:c r="B5" s="8" t="str">
        <x:v>Value</x:v>
      </x:c>
      <x:c r="C5" s="8" t="str">
        <x:v>Basis</x:v>
      </x:c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34" customHeight="1">
      <x:c r="A6" s="2" t="str">
        <x:v>Eligible accounts to reach</x:v>
      </x:c>
      <x:c r="B6" s="17" t="n">
        <x:v>200</x:v>
      </x:c>
      <x:c r="C6" s="15" t="str">
        <x:v>Unique accounts; all eligibility and route checks already passed.</x:v>
      </x:c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34" customHeight="1">
      <x:c r="A7" s="2" t="str">
        <x:v>Positive account reply rate</x:v>
      </x:c>
      <x:c r="B7" s="19" t="n">
        <x:v>0.06</x:v>
      </x:c>
      <x:c r="C7" s="15" t="str">
        <x:v>Assumed fraction of eligible accounts reached.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34" customHeight="1">
      <x:c r="A8" s="2" t="str">
        <x:v>Booking rate among positive accounts</x:v>
      </x:c>
      <x:c r="B8" s="19" t="n">
        <x:v>0.5</x:v>
      </x:c>
      <x:c r="C8" s="15" t="str">
        <x:v>Assumed fraction of positive accounts.</x:v>
      </x:c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34" customHeight="1">
      <x:c r="A9" s="2" t="str">
        <x:v>Attendance rate</x:v>
      </x:c>
      <x:c r="B9" s="19" t="n">
        <x:v>0.8333333333333334</x:v>
      </x:c>
      <x:c r="C9" s="15" t="str">
        <x:v>Assumed fraction of booked first meetings.</x:v>
      </x:c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</x:row>
    <x:row r="10" ht="34" customHeight="1">
      <x:c r="A10" s="2" t="str">
        <x:v>Acceptance among held meetings</x:v>
      </x:c>
      <x:c r="B10" s="19" t="n">
        <x:v>0.8</x:v>
      </x:c>
      <x:c r="C10" s="15" t="str">
        <x:v>Assumed fraction of held first meetings.</x:v>
      </x:c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</x:row>
    <x:row r="11" ht="34" customHeight="1">
      <x:c r="A11" s="2" t="str">
        <x:v>Diagnostic win rate</x:v>
      </x:c>
      <x:c r="B11" s="19" t="n">
        <x:v>0.25</x:v>
      </x:c>
      <x:c r="C11" s="15" t="str">
        <x:v>Assumed fraction of accepted held meetings.</x:v>
      </x:c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 ht="34" customHeight="1">
      <x:c r="A12" s="2" t="str">
        <x:v>Diagnostic fee (AUD)</x:v>
      </x:c>
      <x:c r="B12" s="23" t="n">
        <x:v>4500</x:v>
      </x:c>
      <x:c r="C12" s="15" t="str">
        <x:v>One signed diagnostic. No retainer revenue included.</x:v>
      </x:c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 ht="34" customHeight="1">
      <x:c r="A13" s="2" t="str">
        <x:v>Direct delivery cost (AUD)</x:v>
      </x:c>
      <x:c r="B13" s="23" t="n">
        <x:v>1800</x:v>
      </x:c>
      <x:c r="C13" s="15" t="str">
        <x:v>Cost per diagnostic, including relevant direct labour.</x:v>
      </x:c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34" customHeight="1">
      <x:c r="A14" s="2" t="str">
        <x:v>Fully loaded acquisition cost (AUD)</x:v>
      </x:c>
      <x:c r="B14" s="23" t="n">
        <x:v>3000</x:v>
      </x:c>
      <x:c r="C14" s="15" t="str">
        <x:v>Research, data, messaging, sales time and other cohort acquisition costs.</x:v>
      </x:c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34" customHeight="1">
      <x:c r="A15" s="2" t="str">
        <x:v>Diagnostic delivery slots</x:v>
      </x:c>
      <x:c r="B15" s="17" t="n">
        <x:v>2</x:v>
      </x:c>
      <x:c r="C15" s="15" t="str">
        <x:v>Maximum diagnoses the practice can deliver for this cohort.</x:v>
      </x:c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 ht="34" customHeight="1">
      <x:c r="A16" s="2" t="str">
        <x:v>Decision window (days)</x:v>
      </x:c>
      <x:c r="B16" s="17" t="n">
        <x:v>90</x:v>
      </x:c>
      <x:c r="C16" s="15" t="str">
        <x:v>A planning label; does not guarantee decisions within this period.</x:v>
      </x:c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 ht="34" customHeight="1">
      <x:c r="A17" s="2" t="str">
        <x:v>Cohort label</x:v>
      </x:c>
      <x:c r="B17" s="17" t="str">
        <x:v>Fictional test</x:v>
      </x:c>
      <x:c r="C17" s="15" t="str">
        <x:v>Replace with the actual first-touch cohort when planning.</x:v>
      </x:c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23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23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32" customHeight="1">
      <x:c r="A20" s="8" t="str">
        <x:v>Planning calculation</x:v>
      </x:c>
      <x:c r="B20" s="8" t="str">
        <x:v>Value</x:v>
      </x:c>
      <x:c r="C20" s="8" t="str">
        <x:v>Meaning</x:v>
      </x:c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</x:row>
    <x:row r="21" ht="23" customHeight="1">
      <x:c r="A21" s="2" t="str">
        <x:v>Input status</x:v>
      </x:c>
      <x:c r="B21" s="2" t="str">
        <x:f>IF(COUNT(B6:B16)&lt;&gt;11,"Missing input",IF(OR(MIN(B6:B16)&lt;0,MAX(B7:B11)&gt;1),"Invalid input","Ready"))</x:f>
        <x:v>Ready</x:v>
      </x:c>
      <x:c r="C21" s="2" t="str">
        <x:v>Required inputs must be present and valid.</x:v>
      </x:c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</x:row>
    <x:row r="22" ht="23" customHeight="1">
      <x:c r="A22" s="2" t="str">
        <x:v>Positive accounts</x:v>
      </x:c>
      <x:c r="B22" s="28" t="n">
        <x:f>IF(B21&lt;&gt;"Ready","n.a.",B6*B7)</x:f>
        <x:v>12</x:v>
      </x:c>
      <x:c r="C22" s="2" t="str">
        <x:v>Eligible accounts times assumed reply rate.</x:v>
      </x:c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23" customHeight="1">
      <x:c r="A23" s="2" t="str">
        <x:v>Booked first meetings</x:v>
      </x:c>
      <x:c r="B23" s="28" t="n">
        <x:f>IF(B21&lt;&gt;"Ready","n.a.",B22*B8)</x:f>
        <x:v>6</x:v>
      </x:c>
      <x:c r="C23" s="2" t="str">
        <x:v>Positive accounts times booking rate.</x:v>
      </x:c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23" customHeight="1">
      <x:c r="A24" s="2" t="str">
        <x:v>Held first meetings</x:v>
      </x:c>
      <x:c r="B24" s="28" t="n">
        <x:f>IF(B21&lt;&gt;"Ready","n.a.",B23*B9)</x:f>
        <x:v>5</x:v>
      </x:c>
      <x:c r="C24" s="2" t="str">
        <x:v>Booked first meetings times attendance rate.</x:v>
      </x:c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23" customHeight="1">
      <x:c r="A25" s="2" t="str">
        <x:v>Accepted held meetings</x:v>
      </x:c>
      <x:c r="B25" s="28" t="n">
        <x:f>IF(B21&lt;&gt;"Ready","n.a.",B24*B10)</x:f>
        <x:v>4</x:v>
      </x:c>
      <x:c r="C25" s="2" t="str">
        <x:v>Held first meetings times acceptance rate.</x:v>
      </x:c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23" customHeight="1">
      <x:c r="A26" s="2" t="str">
        <x:v>Expected diagnostics before slots</x:v>
      </x:c>
      <x:c r="B26" s="28" t="n">
        <x:f>IF(B21&lt;&gt;"Ready","n.a.",B25*B11)</x:f>
        <x:v>1</x:v>
      </x:c>
      <x:c r="C26" s="2" t="str">
        <x:v>Accepted held meetings times diagnostic win rate.</x:v>
      </x:c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3" customHeight="1">
      <x:c r="A27" s="2" t="str">
        <x:v>Deliverable expected diagnostics</x:v>
      </x:c>
      <x:c r="B27" s="28" t="n">
        <x:f>IF(B21&lt;&gt;"Ready","n.a.",MIN(B26,B15))</x:f>
        <x:v>1</x:v>
      </x:c>
      <x:c r="C27" s="2" t="str">
        <x:v>Expected diagnostics capped by delivery slots.</x:v>
      </x:c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3" customHeight="1">
      <x:c r="A28" s="2" t="str">
        <x:v>Diagnostic contribution / win</x:v>
      </x:c>
      <x:c r="B28" s="10" t="n">
        <x:f>IF(B21&lt;&gt;"Ready","n.a.",B12-B13)</x:f>
        <x:v>2700</x:v>
      </x:c>
      <x:c r="C28" s="2" t="str">
        <x:v>Diagnostic fee less direct delivery cost.</x:v>
      </x:c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3" customHeight="1">
      <x:c r="A29" s="2" t="str">
        <x:v>Cost / accepted held meeting</x:v>
      </x:c>
      <x:c r="B29" s="10" t="n">
        <x:f>IF(B21&lt;&gt;"Ready","n.a.",IF(B25=0,"n.a.",B14/B25))</x:f>
        <x:v>750</x:v>
      </x:c>
      <x:c r="C29" s="2" t="str">
        <x:v>Acquisition cost divided by accepted held meetings.</x:v>
      </x:c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3" customHeight="1">
      <x:c r="A30" s="2" t="str">
        <x:v>Expected diagnostic revenue</x:v>
      </x:c>
      <x:c r="B30" s="10" t="n">
        <x:f>IF(B21&lt;&gt;"Ready","n.a.",B27*B12)</x:f>
        <x:v>4500</x:v>
      </x:c>
      <x:c r="C30" s="2" t="str">
        <x:v>Deliverable expected diagnostics times fee.</x:v>
      </x:c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3" customHeight="1">
      <x:c r="A31" s="2" t="str">
        <x:v>Expected direct contribution</x:v>
      </x:c>
      <x:c r="B31" s="10" t="n">
        <x:f>IF(B21&lt;&gt;"Ready","n.a.",B27*B28)</x:f>
        <x:v>2700</x:v>
      </x:c>
      <x:c r="C31" s="2" t="str">
        <x:v>Deliverable diagnostics times contribution per diagnostic.</x:v>
      </x:c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3" customHeight="1">
      <x:c r="A32" s="2" t="str">
        <x:v>Acquisition cost</x:v>
      </x:c>
      <x:c r="B32" s="10" t="n">
        <x:f>IF(B21&lt;&gt;"Ready","n.a.",B14)</x:f>
        <x:v>3000</x:v>
      </x:c>
      <x:c r="C32" s="2" t="str">
        <x:v>Fully loaded cost for this cohort.</x:v>
      </x:c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  <x:row r="33" ht="23" customHeight="1">
      <x:c r="A33" s="2" t="str">
        <x:v>Expected contribution / accepted meeting</x:v>
      </x:c>
      <x:c r="B33" s="10" t="n">
        <x:f>IF(B21&lt;&gt;"Ready","n.a.",IF(B25=0,"n.a.",B31/B25))</x:f>
        <x:v>675</x:v>
      </x:c>
      <x:c r="C33" s="2" t="str">
        <x:v>Expected direct contribution divided by accepted held meetings.</x:v>
      </x:c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</x:row>
    <x:row r="34" ht="23" customHeight="1">
      <x:c r="A34" s="2" t="str">
        <x:v>Acquisition cost coverage</x:v>
      </x:c>
      <x:c r="B34" s="29" t="n">
        <x:f>IF(B21&lt;&gt;"Ready","n.a.",IF(B32=0,"n.a.",B31/B32))</x:f>
        <x:v>0.9</x:v>
      </x:c>
      <x:c r="C34" s="2" t="str">
        <x:v>Expected direct contribution divided by acquisition cost.</x:v>
      </x:c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</x:row>
    <x:row r="35" ht="32" customHeight="1">
      <x:c r="A35" s="2" t="str">
        <x:v>Contribution after acquisition</x:v>
      </x:c>
      <x:c r="B35" s="44" t="n">
        <x:f>IF(B21&lt;&gt;"Ready","n.a.",B31-B32)</x:f>
        <x:v>-300</x:v>
      </x:c>
      <x:c r="C35" s="2" t="str">
        <x:v>Expected direct contribution less acquisition cost.</x:v>
      </x:c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 ht="23" customHeight="1">
      <x:c r="A38" s="4" t="str">
        <x:v>No future retainer, tax, shared overhead, bad debt or collection timing is modelled.</x:v>
      </x:c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</x:row>
    <x:row r="49" ht="23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23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r="51" ht="23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23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3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3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3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  <x:row r="56" ht="23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</x:row>
    <x:row r="57" ht="23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</x:row>
    <x:row r="58" ht="23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</x:row>
    <x:row r="59" ht="23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</x:row>
    <x:row r="60" ht="23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</x:row>
    <x:row r="61" ht="23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</x:row>
    <x:row r="62" ht="23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</x:row>
    <x:row r="63" ht="23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</x:row>
    <x:row r="64" ht="23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</x:row>
    <x:row r="65" ht="23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</x:row>
    <x:row r="66" ht="23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</x:row>
    <x:row r="67" ht="23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</x:row>
    <x:row r="68" ht="23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</x:row>
    <x:row r="69" ht="23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</x:row>
    <x:row r="70" ht="23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</x:row>
    <x:row r="71" ht="23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</x:row>
    <x:row r="72" ht="23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</x:row>
    <x:row r="73" ht="23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</x:row>
    <x:row r="74" ht="23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</x:row>
    <x:row r="75" ht="23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</x:row>
    <x:row r="76" ht="23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</x:row>
    <x:row r="77" ht="23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</x:row>
    <x:row r="78" ht="23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</x:row>
    <x:row r="79" ht="23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</x:row>
    <x:row r="80" ht="23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</x:row>
    <x:row r="81" ht="23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</x:row>
    <x:row r="82" ht="23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</x:row>
    <x:row r="83" ht="23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</x:row>
    <x:row r="84" ht="23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</x:row>
    <x:row r="85" ht="23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</x:row>
    <x:row r="86" ht="23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</x:row>
    <x:row r="87" ht="23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</x:row>
    <x:row r="88" ht="23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</x:row>
    <x:row r="89" ht="23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</x:row>
    <x:row r="90" ht="23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</x:row>
    <x:row r="91" ht="23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</x:row>
    <x:row r="92" ht="23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</x:row>
    <x:row r="93" ht="23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</x:row>
    <x:row r="94" ht="23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</x:row>
    <x:row r="95" ht="23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</x:row>
    <x:row r="96" ht="23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</x:row>
    <x:row r="97" ht="23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</x:row>
    <x:row r="98" ht="23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</x:row>
    <x:row r="99" ht="23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</x:row>
    <x:row r="100" ht="23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7" hidden="0" customWidth="1"/>
    <x:col min="2" max="2" width="20" hidden="0" customWidth="1"/>
    <x:col min="3" max="3" width="22" hidden="0" customWidth="1"/>
    <x:col min="4" max="4" width="22" hidden="0" customWidth="1"/>
    <x:col min="5" max="5" width="70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8" customHeight="1">
      <x:c r="A2" s="3" t="str">
        <x:v>Sales and delivery capacity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3" customHeight="1">
      <x:c r="A3" s="4" t="str">
        <x:v>Fictional fortnight. Use productive available time, not all contracted hours.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3" customHeight="1">
      <x:c r="A6" s="2" t="str">
        <x:v>Available productive hours</x:v>
      </x:c>
      <x:c r="B6" s="32" t="n">
        <x:v>20</x:v>
      </x:c>
      <x:c r="C6" s="12"/>
      <x:c r="D6" s="1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23" customHeight="1">
      <x:c r="A7" s="2"/>
      <x:c r="B7" s="12"/>
      <x:c r="C7" s="12"/>
      <x:c r="D7" s="1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23" customHeight="1">
      <x:c r="A8" s="2"/>
      <x:c r="B8" s="12"/>
      <x:c r="C8" s="12"/>
      <x:c r="D8" s="1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32" customHeight="1">
      <x:c r="A9" s="8" t="str">
        <x:v>Task</x:v>
      </x:c>
      <x:c r="B9" s="33" t="str">
        <x:v>Volume</x:v>
      </x:c>
      <x:c r="C9" s="33" t="str">
        <x:v>Hours per task</x:v>
      </x:c>
      <x:c r="D9" s="33" t="str">
        <x:v>Workload hours</x:v>
      </x:c>
      <x:c r="E9" s="8" t="str">
        <x:v>Basis</x:v>
      </x:c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</x:row>
    <x:row r="10" ht="23" customHeight="1">
      <x:c r="A10" s="2" t="str">
        <x:v>First owner discussions</x:v>
      </x:c>
      <x:c r="B10" s="32" t="n">
        <x:v>6</x:v>
      </x:c>
      <x:c r="C10" s="32" t="n">
        <x:v>1</x:v>
      </x:c>
      <x:c r="D10" s="12" t="n">
        <x:f>IF(COUNT(B10:C10)&lt;&gt;2,"n.a.",IF(MIN(B10:C10)&lt;0,"n.a.",B10*C10))</x:f>
        <x:v>6</x:v>
      </x:c>
      <x:c r="E10" s="2" t="str">
        <x:v>Includes preparation and notes.</x:v>
      </x:c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</x:row>
    <x:row r="11" ht="23" customHeight="1">
      <x:c r="A11" s="2" t="str">
        <x:v>Proposal reviews</x:v>
      </x:c>
      <x:c r="B11" s="32" t="n">
        <x:v>3</x:v>
      </x:c>
      <x:c r="C11" s="32" t="n">
        <x:v>2</x:v>
      </x:c>
      <x:c r="D11" s="12" t="n">
        <x:f>IF(COUNT(B11:C11)&lt;&gt;2,"n.a.",IF(MIN(B11:C11)&lt;0,"n.a.",B11*C11))</x:f>
        <x:v>6</x:v>
      </x:c>
      <x:c r="E11" s="2" t="str">
        <x:v>Includes scoping and revisions.</x:v>
      </x:c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 ht="23" customHeight="1">
      <x:c r="A12" s="2" t="str">
        <x:v>Diagnostics</x:v>
      </x:c>
      <x:c r="B12" s="32" t="n">
        <x:v>2</x:v>
      </x:c>
      <x:c r="C12" s="32" t="n">
        <x:v>8</x:v>
      </x:c>
      <x:c r="D12" s="12" t="n">
        <x:f>IF(COUNT(B12:C12)&lt;&gt;2,"n.a.",IF(MIN(B12:C12)&lt;0,"n.a.",B12*C12))</x:f>
        <x:v>16</x:v>
      </x:c>
      <x:c r="E12" s="2" t="str">
        <x:v>Includes analysis and client review.</x:v>
      </x:c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 ht="23" customHeight="1">
      <x:c r="A13" s="2"/>
      <x:c r="B13" s="12"/>
      <x:c r="C13" s="12"/>
      <x:c r="D13" s="1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23" customHeight="1">
      <x:c r="A14" s="2" t="str">
        <x:v>Total required hours</x:v>
      </x:c>
      <x:c r="B14" s="12"/>
      <x:c r="C14" s="12"/>
      <x:c r="D14" s="12" t="n">
        <x:f>IF(COUNT(D10:D12)&lt;&gt;3,"n.a.",SUM(D10:D12))</x:f>
        <x:v>28</x:v>
      </x:c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23" customHeight="1">
      <x:c r="A15" s="2"/>
      <x:c r="B15" s="12"/>
      <x:c r="C15" s="12"/>
      <x:c r="D15" s="1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 ht="23" customHeight="1">
      <x:c r="A16" s="2" t="str">
        <x:v>Capacity status</x:v>
      </x:c>
      <x:c r="B16" s="12" t="str">
        <x:f>IF(OR(COUNT(B6)&lt;&gt;1,B6&lt;0,COUNT(D14)&lt;&gt;1),"Check inputs",IF(D14&gt;B6,"Over capacity","Within capacity"))</x:f>
        <x:v>Over capacity</x:v>
      </x:c>
      <x:c r="C16" s="12"/>
      <x:c r="D16" s="1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 ht="23" customHeight="1">
      <x:c r="A17" s="2"/>
      <x:c r="B17" s="12"/>
      <x:c r="C17" s="12"/>
      <x:c r="D17" s="1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23" customHeight="1">
      <x:c r="A18" s="2" t="str">
        <x:v>Hours above available time</x:v>
      </x:c>
      <x:c r="B18" s="12"/>
      <x:c r="C18" s="12"/>
      <x:c r="D18" s="12" t="n">
        <x:f>IF(OR(COUNT(B6)&lt;&gt;1,B6&lt;0,COUNT(D14)&lt;&gt;1),"n.a.",MAX(0,D14-B6))</x:f>
        <x:v>8</x:v>
      </x:c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23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23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</x:row>
    <x:row r="21" ht="23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</x:row>
    <x:row r="22" ht="23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23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23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23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23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3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3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3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3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3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3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  <x:row r="33" ht="23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</x:row>
    <x:row r="49" ht="23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23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r="51" ht="23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23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3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3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3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  <x:row r="56" ht="23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</x:row>
    <x:row r="57" ht="23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</x:row>
    <x:row r="58" ht="23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</x:row>
    <x:row r="59" ht="23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</x:row>
    <x:row r="60" ht="23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</x:row>
    <x:row r="61" ht="23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</x:row>
    <x:row r="62" ht="23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</x:row>
    <x:row r="63" ht="23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</x:row>
    <x:row r="64" ht="23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</x:row>
    <x:row r="65" ht="23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</x:row>
    <x:row r="66" ht="23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</x:row>
    <x:row r="67" ht="23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</x:row>
    <x:row r="68" ht="23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</x:row>
    <x:row r="69" ht="23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</x:row>
    <x:row r="70" ht="23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</x:row>
    <x:row r="71" ht="23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</x:row>
    <x:row r="72" ht="23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</x:row>
    <x:row r="73" ht="23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</x:row>
    <x:row r="74" ht="23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</x:row>
    <x:row r="75" ht="23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</x:row>
    <x:row r="76" ht="23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</x:row>
    <x:row r="77" ht="23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</x:row>
    <x:row r="78" ht="23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</x:row>
    <x:row r="79" ht="23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</x:row>
    <x:row r="80" ht="23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</x:row>
    <x:row r="81" ht="23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</x:row>
    <x:row r="82" ht="23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</x:row>
    <x:row r="83" ht="23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</x:row>
    <x:row r="84" ht="23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</x:row>
    <x:row r="85" ht="23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</x:row>
    <x:row r="86" ht="23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</x:row>
    <x:row r="87" ht="23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</x:row>
    <x:row r="88" ht="23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</x:row>
    <x:row r="89" ht="23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</x:row>
    <x:row r="90" ht="23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</x:row>
    <x:row r="91" ht="23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</x:row>
    <x:row r="92" ht="23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</x:row>
    <x:row r="93" ht="23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</x:row>
    <x:row r="94" ht="23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</x:row>
    <x:row r="95" ht="23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</x:row>
    <x:row r="96" ht="23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</x:row>
    <x:row r="97" ht="23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</x:row>
    <x:row r="98" ht="23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</x:row>
    <x:row r="99" ht="23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</x:row>
    <x:row r="100" ht="23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5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4" hidden="0" customWidth="1"/>
    <x:col min="10" max="10" width="65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8" customHeight="1">
      <x:c r="A2" s="3" t="str">
        <x:v>Accept a useful first discussion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3" customHeight="1">
      <x:c r="A3" s="4" t="str">
        <x:v>Fictional examples EX01-EX03. Unknown required facts hold the meeting; failure stops it.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32" customHeight="1">
      <x:c r="A5" s="8" t="str">
        <x:v>Record ID</x:v>
      </x:c>
      <x:c r="B5" s="8" t="str">
        <x:v>Service fit</x:v>
      </x:c>
      <x:c r="C5" s="8" t="str">
        <x:v>Relevant sponsor</x:v>
      </x:c>
      <x:c r="D5" s="8" t="str">
        <x:v>Named topic</x:v>
      </x:c>
      <x:c r="E5" s="8" t="str">
        <x:v>Informed agreement</x:v>
      </x:c>
      <x:c r="F5" s="8" t="str">
        <x:v>Useful next step</x:v>
      </x:c>
      <x:c r="G5" s="8" t="str">
        <x:v>Contact route</x:v>
      </x:c>
      <x:c r="H5" s="8" t="str">
        <x:v>No suppression</x:v>
      </x:c>
      <x:c r="I5" s="8" t="str">
        <x:v>Decision</x:v>
      </x:c>
      <x:c r="J5" s="8" t="str">
        <x:v>Specific missing fact / next action</x:v>
      </x:c>
      <x:c r="K5" s="2"/>
      <x:c r="L5" s="2"/>
      <x:c r="M5" s="2"/>
      <x:c r="N5" s="2"/>
      <x:c r="O5" s="2"/>
      <x:c r="P5" s="2"/>
    </x:row>
    <x:row r="6" ht="35" customHeight="1">
      <x:c r="A6" s="16" t="str">
        <x:v>EX01</x:v>
      </x:c>
      <x:c r="B6" s="16" t="str">
        <x:v>Confirmed</x:v>
      </x:c>
      <x:c r="C6" s="16" t="str">
        <x:v>Confirmed</x:v>
      </x:c>
      <x:c r="D6" s="16" t="str">
        <x:v>Confirmed</x:v>
      </x:c>
      <x:c r="E6" s="16" t="str">
        <x:v>Confirmed</x:v>
      </x:c>
      <x:c r="F6" s="16" t="str">
        <x:v>Confirmed</x:v>
      </x:c>
      <x:c r="G6" s="16" t="str">
        <x:v>Confirmed</x:v>
      </x:c>
      <x:c r="H6" s="16" t="str">
        <x:v>Confirmed</x:v>
      </x:c>
      <x:c r="I6" s="2" t="str">
        <x:f>IF(A6="","",IF(COUNTIFS(B6:H6,"Failed")&gt;0,"Decline",IF(COUNTIFS(B6:H6,"Confirmed")=7,"Accept","Hold")))</x:f>
        <x:v>Accept</x:v>
      </x:c>
      <x:c r="J6" s="34" t="str">
        <x:v>Fictional: ready for the stated first discussion.</x:v>
      </x:c>
      <x:c r="K6" s="2"/>
      <x:c r="L6" s="2"/>
      <x:c r="M6" s="2"/>
      <x:c r="N6" s="2"/>
      <x:c r="O6" s="2"/>
      <x:c r="P6" s="2"/>
    </x:row>
    <x:row r="7" ht="35" customHeight="1">
      <x:c r="A7" s="16" t="str">
        <x:v>EX02</x:v>
      </x:c>
      <x:c r="B7" s="16" t="str">
        <x:v>Confirmed</x:v>
      </x:c>
      <x:c r="C7" s="16" t="str">
        <x:v>Unknown</x:v>
      </x:c>
      <x:c r="D7" s="16" t="str">
        <x:v>Confirmed</x:v>
      </x:c>
      <x:c r="E7" s="16" t="str">
        <x:v>Confirmed</x:v>
      </x:c>
      <x:c r="F7" s="16" t="str">
        <x:v>Confirmed</x:v>
      </x:c>
      <x:c r="G7" s="16" t="str">
        <x:v>Confirmed</x:v>
      </x:c>
      <x:c r="H7" s="16" t="str">
        <x:v>Confirmed</x:v>
      </x:c>
      <x:c r="I7" s="2" t="str">
        <x:f>IF(A7="","",IF(COUNTIFS(B7:H7,"Failed")&gt;0,"Decline",IF(COUNTIFS(B7:H7,"Confirmed")=7,"Accept","Hold")))</x:f>
        <x:v>Hold</x:v>
      </x:c>
      <x:c r="J7" s="34" t="str">
        <x:v>Fictional: confirm sponsor before accepting.</x:v>
      </x:c>
      <x:c r="K7" s="2"/>
      <x:c r="L7" s="2"/>
      <x:c r="M7" s="2"/>
      <x:c r="N7" s="2"/>
      <x:c r="O7" s="2"/>
      <x:c r="P7" s="2"/>
    </x:row>
    <x:row r="8" ht="35" customHeight="1">
      <x:c r="A8" s="16" t="str">
        <x:v>EX03</x:v>
      </x:c>
      <x:c r="B8" s="16" t="str">
        <x:v>Confirmed</x:v>
      </x:c>
      <x:c r="C8" s="16" t="str">
        <x:v>Confirmed</x:v>
      </x:c>
      <x:c r="D8" s="16" t="str">
        <x:v>Confirmed</x:v>
      </x:c>
      <x:c r="E8" s="16" t="str">
        <x:v>Confirmed</x:v>
      </x:c>
      <x:c r="F8" s="16" t="str">
        <x:v>Confirmed</x:v>
      </x:c>
      <x:c r="G8" s="16" t="str">
        <x:v>Confirmed</x:v>
      </x:c>
      <x:c r="H8" s="16" t="str">
        <x:v>Failed</x:v>
      </x:c>
      <x:c r="I8" s="2" t="str">
        <x:f>IF(A8="","",IF(COUNTIFS(B8:H8,"Failed")&gt;0,"Decline",IF(COUNTIFS(B8:H8,"Confirmed")=7,"Accept","Hold")))</x:f>
        <x:v>Decline</x:v>
      </x:c>
      <x:c r="J8" s="34" t="str">
        <x:v>Fictional: stop-contact instruction overrides all other fit.</x:v>
      </x:c>
      <x:c r="K8" s="2"/>
      <x:c r="L8" s="2"/>
      <x:c r="M8" s="2"/>
      <x:c r="N8" s="2"/>
      <x:c r="O8" s="2"/>
      <x:c r="P8" s="2"/>
    </x:row>
    <x:row r="9" ht="35" customHeight="1">
      <x:c r="A9" s="16"/>
      <x:c r="B9" s="16"/>
      <x:c r="C9" s="16"/>
      <x:c r="D9" s="16"/>
      <x:c r="E9" s="16"/>
      <x:c r="F9" s="16"/>
      <x:c r="G9" s="16"/>
      <x:c r="H9" s="16"/>
      <x:c r="I9" s="2" t="str">
        <x:f>IF(A9="","",IF(COUNTIFS(B9:H9,"Failed")&gt;0,"Decline",IF(COUNTIFS(B9:H9,"Confirmed")=7,"Accept","Hold")))</x:f>
      </x:c>
      <x:c r="J9" s="34"/>
      <x:c r="K9" s="2"/>
      <x:c r="L9" s="2"/>
      <x:c r="M9" s="2"/>
      <x:c r="N9" s="2"/>
      <x:c r="O9" s="2"/>
      <x:c r="P9" s="2"/>
    </x:row>
    <x:row r="10" ht="35" customHeight="1">
      <x:c r="A10" s="16"/>
      <x:c r="B10" s="16"/>
      <x:c r="C10" s="16"/>
      <x:c r="D10" s="16"/>
      <x:c r="E10" s="16"/>
      <x:c r="F10" s="16"/>
      <x:c r="G10" s="16"/>
      <x:c r="H10" s="16"/>
      <x:c r="I10" s="2" t="str">
        <x:f>IF(A10="","",IF(COUNTIFS(B10:H10,"Failed")&gt;0,"Decline",IF(COUNTIFS(B10:H10,"Confirmed")=7,"Accept","Hold")))</x:f>
      </x:c>
      <x:c r="J10" s="34"/>
      <x:c r="K10" s="2"/>
      <x:c r="L10" s="2"/>
      <x:c r="M10" s="2"/>
      <x:c r="N10" s="2"/>
      <x:c r="O10" s="2"/>
      <x:c r="P10" s="2"/>
    </x:row>
    <x:row r="11" ht="35" customHeight="1">
      <x:c r="A11" s="16"/>
      <x:c r="B11" s="16"/>
      <x:c r="C11" s="16"/>
      <x:c r="D11" s="16"/>
      <x:c r="E11" s="16"/>
      <x:c r="F11" s="16"/>
      <x:c r="G11" s="16"/>
      <x:c r="H11" s="16"/>
      <x:c r="I11" s="2" t="str">
        <x:f>IF(A11="","",IF(COUNTIFS(B11:H11,"Failed")&gt;0,"Decline",IF(COUNTIFS(B11:H11,"Confirmed")=7,"Accept","Hold")))</x:f>
      </x:c>
      <x:c r="J11" s="34"/>
      <x:c r="K11" s="2"/>
      <x:c r="L11" s="2"/>
      <x:c r="M11" s="2"/>
      <x:c r="N11" s="2"/>
      <x:c r="O11" s="2"/>
      <x:c r="P11" s="2"/>
    </x:row>
    <x:row r="12" ht="35" customHeight="1">
      <x:c r="A12" s="16"/>
      <x:c r="B12" s="16"/>
      <x:c r="C12" s="16"/>
      <x:c r="D12" s="16"/>
      <x:c r="E12" s="16"/>
      <x:c r="F12" s="16"/>
      <x:c r="G12" s="16"/>
      <x:c r="H12" s="16"/>
      <x:c r="I12" s="2" t="str">
        <x:f>IF(A12="","",IF(COUNTIFS(B12:H12,"Failed")&gt;0,"Decline",IF(COUNTIFS(B12:H12,"Confirmed")=7,"Accept","Hold")))</x:f>
      </x:c>
      <x:c r="J12" s="34"/>
      <x:c r="K12" s="2"/>
      <x:c r="L12" s="2"/>
      <x:c r="M12" s="2"/>
      <x:c r="N12" s="2"/>
      <x:c r="O12" s="2"/>
      <x:c r="P12" s="2"/>
    </x:row>
    <x:row r="13" ht="35" customHeight="1">
      <x:c r="A13" s="16"/>
      <x:c r="B13" s="16"/>
      <x:c r="C13" s="16"/>
      <x:c r="D13" s="16"/>
      <x:c r="E13" s="16"/>
      <x:c r="F13" s="16"/>
      <x:c r="G13" s="16"/>
      <x:c r="H13" s="16"/>
      <x:c r="I13" s="2" t="str">
        <x:f>IF(A13="","",IF(COUNTIFS(B13:H13,"Failed")&gt;0,"Decline",IF(COUNTIFS(B13:H13,"Confirmed")=7,"Accept","Hold")))</x:f>
      </x:c>
      <x:c r="J13" s="34"/>
      <x:c r="K13" s="2"/>
      <x:c r="L13" s="2"/>
      <x:c r="M13" s="2"/>
      <x:c r="N13" s="2"/>
      <x:c r="O13" s="2"/>
      <x:c r="P13" s="2"/>
    </x:row>
    <x:row r="14" ht="35" customHeight="1">
      <x:c r="A14" s="16"/>
      <x:c r="B14" s="16"/>
      <x:c r="C14" s="16"/>
      <x:c r="D14" s="16"/>
      <x:c r="E14" s="16"/>
      <x:c r="F14" s="16"/>
      <x:c r="G14" s="16"/>
      <x:c r="H14" s="16"/>
      <x:c r="I14" s="2" t="str">
        <x:f>IF(A14="","",IF(COUNTIFS(B14:H14,"Failed")&gt;0,"Decline",IF(COUNTIFS(B14:H14,"Confirmed")=7,"Accept","Hold")))</x:f>
      </x:c>
      <x:c r="J14" s="34"/>
      <x:c r="K14" s="2"/>
      <x:c r="L14" s="2"/>
      <x:c r="M14" s="2"/>
      <x:c r="N14" s="2"/>
      <x:c r="O14" s="2"/>
      <x:c r="P14" s="2"/>
    </x:row>
    <x:row r="15" ht="35" customHeight="1">
      <x:c r="A15" s="16"/>
      <x:c r="B15" s="16"/>
      <x:c r="C15" s="16"/>
      <x:c r="D15" s="16"/>
      <x:c r="E15" s="16"/>
      <x:c r="F15" s="16"/>
      <x:c r="G15" s="16"/>
      <x:c r="H15" s="16"/>
      <x:c r="I15" s="2" t="str">
        <x:f>IF(A15="","",IF(COUNTIFS(B15:H15,"Failed")&gt;0,"Decline",IF(COUNTIFS(B15:H15,"Confirmed")=7,"Accept","Hold")))</x:f>
      </x:c>
      <x:c r="J15" s="34"/>
      <x:c r="K15" s="2"/>
      <x:c r="L15" s="2"/>
      <x:c r="M15" s="2"/>
      <x:c r="N15" s="2"/>
      <x:c r="O15" s="2"/>
      <x:c r="P15" s="2"/>
    </x:row>
    <x:row r="16" ht="35" customHeight="1">
      <x:c r="A16" s="16"/>
      <x:c r="B16" s="16"/>
      <x:c r="C16" s="16"/>
      <x:c r="D16" s="16"/>
      <x:c r="E16" s="16"/>
      <x:c r="F16" s="16"/>
      <x:c r="G16" s="16"/>
      <x:c r="H16" s="16"/>
      <x:c r="I16" s="2" t="str">
        <x:f>IF(A16="","",IF(COUNTIFS(B16:H16,"Failed")&gt;0,"Decline",IF(COUNTIFS(B16:H16,"Confirmed")=7,"Accept","Hold")))</x:f>
      </x:c>
      <x:c r="J16" s="34"/>
      <x:c r="K16" s="2"/>
      <x:c r="L16" s="2"/>
      <x:c r="M16" s="2"/>
      <x:c r="N16" s="2"/>
      <x:c r="O16" s="2"/>
      <x:c r="P16" s="2"/>
    </x:row>
    <x:row r="17" ht="35" customHeight="1">
      <x:c r="A17" s="16"/>
      <x:c r="B17" s="16"/>
      <x:c r="C17" s="16"/>
      <x:c r="D17" s="16"/>
      <x:c r="E17" s="16"/>
      <x:c r="F17" s="16"/>
      <x:c r="G17" s="16"/>
      <x:c r="H17" s="16"/>
      <x:c r="I17" s="2" t="str">
        <x:f>IF(A17="","",IF(COUNTIFS(B17:H17,"Failed")&gt;0,"Decline",IF(COUNTIFS(B17:H17,"Confirmed")=7,"Accept","Hold")))</x:f>
      </x:c>
      <x:c r="J17" s="34"/>
      <x:c r="K17" s="2"/>
      <x:c r="L17" s="2"/>
      <x:c r="M17" s="2"/>
      <x:c r="N17" s="2"/>
      <x:c r="O17" s="2"/>
      <x:c r="P17" s="2"/>
    </x:row>
    <x:row r="18" ht="35" customHeight="1">
      <x:c r="A18" s="16"/>
      <x:c r="B18" s="16"/>
      <x:c r="C18" s="16"/>
      <x:c r="D18" s="16"/>
      <x:c r="E18" s="16"/>
      <x:c r="F18" s="16"/>
      <x:c r="G18" s="16"/>
      <x:c r="H18" s="16"/>
      <x:c r="I18" s="2" t="str">
        <x:f>IF(A18="","",IF(COUNTIFS(B18:H18,"Failed")&gt;0,"Decline",IF(COUNTIFS(B18:H18,"Confirmed")=7,"Accept","Hold")))</x:f>
      </x:c>
      <x:c r="J18" s="34"/>
      <x:c r="K18" s="2"/>
      <x:c r="L18" s="2"/>
      <x:c r="M18" s="2"/>
      <x:c r="N18" s="2"/>
      <x:c r="O18" s="2"/>
      <x:c r="P18" s="2"/>
    </x:row>
    <x:row r="19" ht="35" customHeight="1">
      <x:c r="A19" s="16"/>
      <x:c r="B19" s="16"/>
      <x:c r="C19" s="16"/>
      <x:c r="D19" s="16"/>
      <x:c r="E19" s="16"/>
      <x:c r="F19" s="16"/>
      <x:c r="G19" s="16"/>
      <x:c r="H19" s="16"/>
      <x:c r="I19" s="2" t="str">
        <x:f>IF(A19="","",IF(COUNTIFS(B19:H19,"Failed")&gt;0,"Decline",IF(COUNTIFS(B19:H19,"Confirmed")=7,"Accept","Hold")))</x:f>
      </x:c>
      <x:c r="J19" s="34"/>
      <x:c r="K19" s="2"/>
      <x:c r="L19" s="2"/>
      <x:c r="M19" s="2"/>
      <x:c r="N19" s="2"/>
      <x:c r="O19" s="2"/>
      <x:c r="P19" s="2"/>
    </x:row>
    <x:row r="20" ht="35" customHeight="1">
      <x:c r="A20" s="16"/>
      <x:c r="B20" s="16"/>
      <x:c r="C20" s="16"/>
      <x:c r="D20" s="16"/>
      <x:c r="E20" s="16"/>
      <x:c r="F20" s="16"/>
      <x:c r="G20" s="16"/>
      <x:c r="H20" s="16"/>
      <x:c r="I20" s="2" t="str">
        <x:f>IF(A20="","",IF(COUNTIFS(B20:H20,"Failed")&gt;0,"Decline",IF(COUNTIFS(B20:H20,"Confirmed")=7,"Accept","Hold")))</x:f>
      </x:c>
      <x:c r="J20" s="34"/>
      <x:c r="K20" s="2"/>
      <x:c r="L20" s="2"/>
      <x:c r="M20" s="2"/>
      <x:c r="N20" s="2"/>
      <x:c r="O20" s="2"/>
      <x:c r="P20" s="2"/>
    </x:row>
    <x:row r="21" ht="35" customHeight="1">
      <x:c r="A21" s="16"/>
      <x:c r="B21" s="16"/>
      <x:c r="C21" s="16"/>
      <x:c r="D21" s="16"/>
      <x:c r="E21" s="16"/>
      <x:c r="F21" s="16"/>
      <x:c r="G21" s="16"/>
      <x:c r="H21" s="16"/>
      <x:c r="I21" s="2" t="str">
        <x:f>IF(A21="","",IF(COUNTIFS(B21:H21,"Failed")&gt;0,"Decline",IF(COUNTIFS(B21:H21,"Confirmed")=7,"Accept","Hold")))</x:f>
      </x:c>
      <x:c r="J21" s="34"/>
      <x:c r="K21" s="2"/>
      <x:c r="L21" s="2"/>
      <x:c r="M21" s="2"/>
      <x:c r="N21" s="2"/>
      <x:c r="O21" s="2"/>
      <x:c r="P21" s="2"/>
    </x:row>
    <x:row r="22" ht="35" customHeight="1">
      <x:c r="A22" s="16"/>
      <x:c r="B22" s="16"/>
      <x:c r="C22" s="16"/>
      <x:c r="D22" s="16"/>
      <x:c r="E22" s="16"/>
      <x:c r="F22" s="16"/>
      <x:c r="G22" s="16"/>
      <x:c r="H22" s="16"/>
      <x:c r="I22" s="2" t="str">
        <x:f>IF(A22="","",IF(COUNTIFS(B22:H22,"Failed")&gt;0,"Decline",IF(COUNTIFS(B22:H22,"Confirmed")=7,"Accept","Hold")))</x:f>
      </x:c>
      <x:c r="J22" s="34"/>
      <x:c r="K22" s="2"/>
      <x:c r="L22" s="2"/>
      <x:c r="M22" s="2"/>
      <x:c r="N22" s="2"/>
      <x:c r="O22" s="2"/>
      <x:c r="P22" s="2"/>
    </x:row>
    <x:row r="23" ht="35" customHeight="1">
      <x:c r="A23" s="16"/>
      <x:c r="B23" s="16"/>
      <x:c r="C23" s="16"/>
      <x:c r="D23" s="16"/>
      <x:c r="E23" s="16"/>
      <x:c r="F23" s="16"/>
      <x:c r="G23" s="16"/>
      <x:c r="H23" s="16"/>
      <x:c r="I23" s="2" t="str">
        <x:f>IF(A23="","",IF(COUNTIFS(B23:H23,"Failed")&gt;0,"Decline",IF(COUNTIFS(B23:H23,"Confirmed")=7,"Accept","Hold")))</x:f>
      </x:c>
      <x:c r="J23" s="34"/>
      <x:c r="K23" s="2"/>
      <x:c r="L23" s="2"/>
      <x:c r="M23" s="2"/>
      <x:c r="N23" s="2"/>
      <x:c r="O23" s="2"/>
      <x:c r="P23" s="2"/>
    </x:row>
    <x:row r="24" ht="35" customHeight="1">
      <x:c r="A24" s="16"/>
      <x:c r="B24" s="16"/>
      <x:c r="C24" s="16"/>
      <x:c r="D24" s="16"/>
      <x:c r="E24" s="16"/>
      <x:c r="F24" s="16"/>
      <x:c r="G24" s="16"/>
      <x:c r="H24" s="16"/>
      <x:c r="I24" s="2" t="str">
        <x:f>IF(A24="","",IF(COUNTIFS(B24:H24,"Failed")&gt;0,"Decline",IF(COUNTIFS(B24:H24,"Confirmed")=7,"Accept","Hold")))</x:f>
      </x:c>
      <x:c r="J24" s="34"/>
      <x:c r="K24" s="2"/>
      <x:c r="L24" s="2"/>
      <x:c r="M24" s="2"/>
      <x:c r="N24" s="2"/>
      <x:c r="O24" s="2"/>
      <x:c r="P24" s="2"/>
    </x:row>
    <x:row r="25" ht="35" customHeight="1">
      <x:c r="A25" s="16"/>
      <x:c r="B25" s="16"/>
      <x:c r="C25" s="16"/>
      <x:c r="D25" s="16"/>
      <x:c r="E25" s="16"/>
      <x:c r="F25" s="16"/>
      <x:c r="G25" s="16"/>
      <x:c r="H25" s="16"/>
      <x:c r="I25" s="2" t="str">
        <x:f>IF(A25="","",IF(COUNTIFS(B25:H25,"Failed")&gt;0,"Decline",IF(COUNTIFS(B25:H25,"Confirmed")=7,"Accept","Hold")))</x:f>
      </x:c>
      <x:c r="J25" s="34"/>
      <x:c r="K25" s="2"/>
      <x:c r="L25" s="2"/>
      <x:c r="M25" s="2"/>
      <x:c r="N25" s="2"/>
      <x:c r="O25" s="2"/>
      <x:c r="P25" s="2"/>
    </x:row>
    <x:row r="26" ht="35" customHeight="1">
      <x:c r="A26" s="16"/>
      <x:c r="B26" s="16"/>
      <x:c r="C26" s="16"/>
      <x:c r="D26" s="16"/>
      <x:c r="E26" s="16"/>
      <x:c r="F26" s="16"/>
      <x:c r="G26" s="16"/>
      <x:c r="H26" s="16"/>
      <x:c r="I26" s="2" t="str">
        <x:f>IF(A26="","",IF(COUNTIFS(B26:H26,"Failed")&gt;0,"Decline",IF(COUNTIFS(B26:H26,"Confirmed")=7,"Accept","Hold")))</x:f>
      </x:c>
      <x:c r="J26" s="34"/>
      <x:c r="K26" s="2"/>
      <x:c r="L26" s="2"/>
      <x:c r="M26" s="2"/>
      <x:c r="N26" s="2"/>
      <x:c r="O26" s="2"/>
      <x:c r="P26" s="2"/>
    </x:row>
    <x:row r="27" ht="35" customHeight="1">
      <x:c r="A27" s="16"/>
      <x:c r="B27" s="16"/>
      <x:c r="C27" s="16"/>
      <x:c r="D27" s="16"/>
      <x:c r="E27" s="16"/>
      <x:c r="F27" s="16"/>
      <x:c r="G27" s="16"/>
      <x:c r="H27" s="16"/>
      <x:c r="I27" s="2" t="str">
        <x:f>IF(A27="","",IF(COUNTIFS(B27:H27,"Failed")&gt;0,"Decline",IF(COUNTIFS(B27:H27,"Confirmed")=7,"Accept","Hold")))</x:f>
      </x:c>
      <x:c r="J27" s="34"/>
      <x:c r="K27" s="2"/>
      <x:c r="L27" s="2"/>
      <x:c r="M27" s="2"/>
      <x:c r="N27" s="2"/>
      <x:c r="O27" s="2"/>
      <x:c r="P27" s="2"/>
    </x:row>
    <x:row r="28" ht="35" customHeight="1">
      <x:c r="A28" s="16"/>
      <x:c r="B28" s="16"/>
      <x:c r="C28" s="16"/>
      <x:c r="D28" s="16"/>
      <x:c r="E28" s="16"/>
      <x:c r="F28" s="16"/>
      <x:c r="G28" s="16"/>
      <x:c r="H28" s="16"/>
      <x:c r="I28" s="2" t="str">
        <x:f>IF(A28="","",IF(COUNTIFS(B28:H28,"Failed")&gt;0,"Decline",IF(COUNTIFS(B28:H28,"Confirmed")=7,"Accept","Hold")))</x:f>
      </x:c>
      <x:c r="J28" s="34"/>
      <x:c r="K28" s="2"/>
      <x:c r="L28" s="2"/>
      <x:c r="M28" s="2"/>
      <x:c r="N28" s="2"/>
      <x:c r="O28" s="2"/>
      <x:c r="P28" s="2"/>
    </x:row>
    <x:row r="29" ht="35" customHeight="1">
      <x:c r="A29" s="16"/>
      <x:c r="B29" s="16"/>
      <x:c r="C29" s="16"/>
      <x:c r="D29" s="16"/>
      <x:c r="E29" s="16"/>
      <x:c r="F29" s="16"/>
      <x:c r="G29" s="16"/>
      <x:c r="H29" s="16"/>
      <x:c r="I29" s="2" t="str">
        <x:f>IF(A29="","",IF(COUNTIFS(B29:H29,"Failed")&gt;0,"Decline",IF(COUNTIFS(B29:H29,"Confirmed")=7,"Accept","Hold")))</x:f>
      </x:c>
      <x:c r="J29" s="34"/>
      <x:c r="K29" s="2"/>
      <x:c r="L29" s="2"/>
      <x:c r="M29" s="2"/>
      <x:c r="N29" s="2"/>
      <x:c r="O29" s="2"/>
      <x:c r="P29" s="2"/>
    </x:row>
    <x:row r="30" ht="35" customHeight="1">
      <x:c r="A30" s="16"/>
      <x:c r="B30" s="16"/>
      <x:c r="C30" s="16"/>
      <x:c r="D30" s="16"/>
      <x:c r="E30" s="16"/>
      <x:c r="F30" s="16"/>
      <x:c r="G30" s="16"/>
      <x:c r="H30" s="16"/>
      <x:c r="I30" s="2" t="str">
        <x:f>IF(A30="","",IF(COUNTIFS(B30:H30,"Failed")&gt;0,"Decline",IF(COUNTIFS(B30:H30,"Confirmed")=7,"Accept","Hold")))</x:f>
      </x:c>
      <x:c r="J30" s="34"/>
      <x:c r="K30" s="2"/>
      <x:c r="L30" s="2"/>
      <x:c r="M30" s="2"/>
      <x:c r="N30" s="2"/>
      <x:c r="O30" s="2"/>
      <x:c r="P30" s="2"/>
    </x:row>
    <x:row r="31" ht="35" customHeight="1">
      <x:c r="A31" s="16"/>
      <x:c r="B31" s="16"/>
      <x:c r="C31" s="16"/>
      <x:c r="D31" s="16"/>
      <x:c r="E31" s="16"/>
      <x:c r="F31" s="16"/>
      <x:c r="G31" s="16"/>
      <x:c r="H31" s="16"/>
      <x:c r="I31" s="2" t="str">
        <x:f>IF(A31="","",IF(COUNTIFS(B31:H31,"Failed")&gt;0,"Decline",IF(COUNTIFS(B31:H31,"Confirmed")=7,"Accept","Hold")))</x:f>
      </x:c>
      <x:c r="J31" s="34"/>
      <x:c r="K31" s="2"/>
      <x:c r="L31" s="2"/>
      <x:c r="M31" s="2"/>
      <x:c r="N31" s="2"/>
      <x:c r="O31" s="2"/>
      <x:c r="P31" s="2"/>
    </x:row>
    <x:row r="32" ht="35" customHeight="1">
      <x:c r="A32" s="16"/>
      <x:c r="B32" s="16"/>
      <x:c r="C32" s="16"/>
      <x:c r="D32" s="16"/>
      <x:c r="E32" s="16"/>
      <x:c r="F32" s="16"/>
      <x:c r="G32" s="16"/>
      <x:c r="H32" s="16"/>
      <x:c r="I32" s="2" t="str">
        <x:f>IF(A32="","",IF(COUNTIFS(B32:H32,"Failed")&gt;0,"Decline",IF(COUNTIFS(B32:H32,"Confirmed")=7,"Accept","Hold")))</x:f>
      </x:c>
      <x:c r="J32" s="34"/>
      <x:c r="K32" s="2"/>
      <x:c r="L32" s="2"/>
      <x:c r="M32" s="2"/>
      <x:c r="N32" s="2"/>
      <x:c r="O32" s="2"/>
      <x:c r="P32" s="2"/>
    </x:row>
    <x:row r="33" ht="35" customHeight="1">
      <x:c r="A33" s="16"/>
      <x:c r="B33" s="16"/>
      <x:c r="C33" s="16"/>
      <x:c r="D33" s="16"/>
      <x:c r="E33" s="16"/>
      <x:c r="F33" s="16"/>
      <x:c r="G33" s="16"/>
      <x:c r="H33" s="16"/>
      <x:c r="I33" s="2" t="str">
        <x:f>IF(A33="","",IF(COUNTIFS(B33:H33,"Failed")&gt;0,"Decline",IF(COUNTIFS(B33:H33,"Confirmed")=7,"Accept","Hold")))</x:f>
      </x:c>
      <x:c r="J33" s="34"/>
      <x:c r="K33" s="2"/>
      <x:c r="L33" s="2"/>
      <x:c r="M33" s="2"/>
      <x:c r="N33" s="2"/>
      <x:c r="O33" s="2"/>
      <x:c r="P33" s="2"/>
    </x:row>
    <x:row r="34" ht="35" customHeight="1">
      <x:c r="A34" s="16"/>
      <x:c r="B34" s="16"/>
      <x:c r="C34" s="16"/>
      <x:c r="D34" s="16"/>
      <x:c r="E34" s="16"/>
      <x:c r="F34" s="16"/>
      <x:c r="G34" s="16"/>
      <x:c r="H34" s="16"/>
      <x:c r="I34" s="2" t="str">
        <x:f>IF(A34="","",IF(COUNTIFS(B34:H34,"Failed")&gt;0,"Decline",IF(COUNTIFS(B34:H34,"Confirmed")=7,"Accept","Hold")))</x:f>
      </x:c>
      <x:c r="J34" s="34"/>
      <x:c r="K34" s="2"/>
      <x:c r="L34" s="2"/>
      <x:c r="M34" s="2"/>
      <x:c r="N34" s="2"/>
      <x:c r="O34" s="2"/>
      <x:c r="P34" s="2"/>
    </x:row>
    <x:row r="35" ht="35" customHeight="1">
      <x:c r="A35" s="16"/>
      <x:c r="B35" s="16"/>
      <x:c r="C35" s="16"/>
      <x:c r="D35" s="16"/>
      <x:c r="E35" s="16"/>
      <x:c r="F35" s="16"/>
      <x:c r="G35" s="16"/>
      <x:c r="H35" s="16"/>
      <x:c r="I35" s="2" t="str">
        <x:f>IF(A35="","",IF(COUNTIFS(B35:H35,"Failed")&gt;0,"Decline",IF(COUNTIFS(B35:H35,"Confirmed")=7,"Accept","Hold")))</x:f>
      </x:c>
      <x:c r="J35" s="34"/>
      <x:c r="K35" s="2"/>
      <x:c r="L35" s="2"/>
      <x:c r="M35" s="2"/>
      <x:c r="N35" s="2"/>
      <x:c r="O35" s="2"/>
      <x:c r="P35" s="2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</x:row>
    <x:row r="49" ht="23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23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r="51" ht="23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23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3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3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3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  <x:row r="56" ht="23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</x:row>
    <x:row r="57" ht="23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</x:row>
    <x:row r="58" ht="23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</x:row>
    <x:row r="59" ht="23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</x:row>
    <x:row r="60" ht="23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</x:row>
    <x:row r="61" ht="23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</x:row>
    <x:row r="62" ht="23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</x:row>
    <x:row r="63" ht="23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</x:row>
    <x:row r="64" ht="23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</x:row>
    <x:row r="65" ht="23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</x:row>
    <x:row r="66" ht="23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</x:row>
    <x:row r="67" ht="23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</x:row>
    <x:row r="68" ht="23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</x:row>
    <x:row r="69" ht="23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</x:row>
    <x:row r="70" ht="23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</x:row>
    <x:row r="71" ht="23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</x:row>
    <x:row r="72" ht="23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</x:row>
    <x:row r="73" ht="23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</x:row>
    <x:row r="74" ht="23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</x:row>
    <x:row r="75" ht="23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</x:row>
    <x:row r="76" ht="23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</x:row>
    <x:row r="77" ht="23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</x:row>
    <x:row r="78" ht="23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</x:row>
    <x:row r="79" ht="23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</x:row>
    <x:row r="80" ht="23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</x:row>
    <x:row r="81" ht="23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</x:row>
    <x:row r="82" ht="23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</x:row>
    <x:row r="83" ht="23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</x:row>
    <x:row r="84" ht="23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</x:row>
    <x:row r="85" ht="23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</x:row>
    <x:row r="86" ht="23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</x:row>
    <x:row r="87" ht="23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</x:row>
    <x:row r="88" ht="23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</x:row>
    <x:row r="89" ht="23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</x:row>
    <x:row r="90" ht="23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</x:row>
    <x:row r="91" ht="23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</x:row>
    <x:row r="92" ht="23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</x:row>
    <x:row r="93" ht="23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</x:row>
    <x:row r="94" ht="23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</x:row>
    <x:row r="95" ht="23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</x:row>
    <x:row r="96" ht="23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</x:row>
    <x:row r="97" ht="23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</x:row>
    <x:row r="98" ht="23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</x:row>
    <x:row r="99" ht="23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</x:row>
    <x:row r="100" ht="23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</x:row>
  </x:sheetData>
  <x:dataValidations count="1">
    <x:dataValidation type="list" sqref="B6:H35">
      <x:formula1>"Confirmed,Unknown,Failed"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8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3" hidden="0" customWidth="1"/>
    <x:col min="11" max="11" width="23" hidden="0" customWidth="1"/>
    <x:col min="12" max="12" width="55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8" customHeight="1">
      <x:c r="A2" s="3" t="str">
        <x:v>Observed acquisition cohorts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3" customHeight="1">
      <x:c r="A3" s="4" t="str">
        <x:v>EXAMPLE is fictional. Replace with matured cohorts; do not enter modelled outcomes as observations.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32" customHeight="1">
      <x:c r="A5" s="8" t="str">
        <x:v>Cohort</x:v>
      </x:c>
      <x:c r="B5" s="8" t="str">
        <x:v>Accounts reached</x:v>
      </x:c>
      <x:c r="C5" s="8" t="str">
        <x:v>Positive accounts</x:v>
      </x:c>
      <x:c r="D5" s="8" t="str">
        <x:v>Meetings due</x:v>
      </x:c>
      <x:c r="E5" s="8" t="str">
        <x:v>Held</x:v>
      </x:c>
      <x:c r="F5" s="8" t="str">
        <x:v>Accepted held</x:v>
      </x:c>
      <x:c r="G5" s="8" t="str">
        <x:v>Signed diagnostics</x:v>
      </x:c>
      <x:c r="H5" s="8" t="str">
        <x:v>Cost (AUD)</x:v>
      </x:c>
      <x:c r="I5" s="8" t="str">
        <x:v>Reply rate</x:v>
      </x:c>
      <x:c r="J5" s="8" t="str">
        <x:v>Attendance</x:v>
      </x:c>
      <x:c r="K5" s="8" t="str">
        <x:v>Cost / accepted held</x:v>
      </x:c>
      <x:c r="L5" s="8" t="str">
        <x:v>Decision / remaining open deals</x:v>
      </x:c>
      <x:c r="M5" s="2"/>
      <x:c r="N5" s="2"/>
      <x:c r="O5" s="2"/>
      <x:c r="P5" s="2"/>
    </x:row>
    <x:row r="6" ht="23" customHeight="1">
      <x:c r="A6" s="16" t="str">
        <x:v>EXAMPLE</x:v>
      </x:c>
      <x:c r="B6" s="16" t="n">
        <x:v>200</x:v>
      </x:c>
      <x:c r="C6" s="16" t="n">
        <x:v>12</x:v>
      </x:c>
      <x:c r="D6" s="16" t="n">
        <x:v>6</x:v>
      </x:c>
      <x:c r="E6" s="16" t="n">
        <x:v>5</x:v>
      </x:c>
      <x:c r="F6" s="16" t="n">
        <x:v>4</x:v>
      </x:c>
      <x:c r="G6" s="16" t="n">
        <x:v>1</x:v>
      </x:c>
      <x:c r="H6" s="38" t="n">
        <x:v>3000</x:v>
      </x:c>
      <x:c r="I6" s="36" t="n">
        <x:f>IF(A6="","",IF(OR(COUNT(B6:H6)&lt;&gt;7,MIN(B6:H6)&lt;0,C6&gt;B6,D6&gt;C6,E6&gt;D6,F6&gt;E6,G6&gt;F6),"Check counts",IF(B6=0,"n.a.",C6/B6)))</x:f>
        <x:v>0.06</x:v>
      </x:c>
      <x:c r="J6" s="36" t="n">
        <x:f>IF(A6="","",IF(I6="Check counts","Check counts",IF(D6=0,"n.a.",E6/D6)))</x:f>
        <x:v>0.8333333333333334</x:v>
      </x:c>
      <x:c r="K6" s="40" t="n">
        <x:f>IF(A6="","",IF(I6="Check counts","Check counts",IF(F6=0,"n.a.",H6/F6)))</x:f>
        <x:v>750</x:v>
      </x:c>
      <x:c r="L6" s="16" t="str">
        <x:v>Fictional completed cohort; no open opportunities.</x:v>
      </x:c>
      <x:c r="M6" s="2"/>
      <x:c r="N6" s="2"/>
      <x:c r="O6" s="2"/>
      <x:c r="P6" s="2"/>
    </x:row>
    <x:row r="7" ht="23" customHeight="1">
      <x:c r="A7" s="16"/>
      <x:c r="B7" s="16"/>
      <x:c r="C7" s="16"/>
      <x:c r="D7" s="16"/>
      <x:c r="E7" s="16"/>
      <x:c r="F7" s="16"/>
      <x:c r="G7" s="16"/>
      <x:c r="H7" s="38"/>
      <x:c r="I7" s="36" t="str">
        <x:f>IF(A7="","",IF(OR(COUNT(B7:H7)&lt;&gt;7,MIN(B7:H7)&lt;0,C7&gt;B7,D7&gt;C7,E7&gt;D7,F7&gt;E7,G7&gt;F7),"Check counts",IF(B7=0,"n.a.",C7/B7)))</x:f>
      </x:c>
      <x:c r="J7" s="36" t="str">
        <x:f>IF(A7="","",IF(I7="Check counts","Check counts",IF(D7=0,"n.a.",E7/D7)))</x:f>
      </x:c>
      <x:c r="K7" s="40" t="str">
        <x:f>IF(A7="","",IF(I7="Check counts","Check counts",IF(F7=0,"n.a.",H7/F7)))</x:f>
      </x:c>
      <x:c r="L7" s="16"/>
      <x:c r="M7" s="2"/>
      <x:c r="N7" s="2"/>
      <x:c r="O7" s="2"/>
      <x:c r="P7" s="2"/>
    </x:row>
    <x:row r="8" ht="23" customHeight="1">
      <x:c r="A8" s="16"/>
      <x:c r="B8" s="16"/>
      <x:c r="C8" s="16"/>
      <x:c r="D8" s="16"/>
      <x:c r="E8" s="16"/>
      <x:c r="F8" s="16"/>
      <x:c r="G8" s="16"/>
      <x:c r="H8" s="38"/>
      <x:c r="I8" s="36" t="str">
        <x:f>IF(A8="","",IF(OR(COUNT(B8:H8)&lt;&gt;7,MIN(B8:H8)&lt;0,C8&gt;B8,D8&gt;C8,E8&gt;D8,F8&gt;E8,G8&gt;F8),"Check counts",IF(B8=0,"n.a.",C8/B8)))</x:f>
      </x:c>
      <x:c r="J8" s="36" t="str">
        <x:f>IF(A8="","",IF(I8="Check counts","Check counts",IF(D8=0,"n.a.",E8/D8)))</x:f>
      </x:c>
      <x:c r="K8" s="40" t="str">
        <x:f>IF(A8="","",IF(I8="Check counts","Check counts",IF(F8=0,"n.a.",H8/F8)))</x:f>
      </x:c>
      <x:c r="L8" s="16"/>
      <x:c r="M8" s="2"/>
      <x:c r="N8" s="2"/>
      <x:c r="O8" s="2"/>
      <x:c r="P8" s="2"/>
    </x:row>
    <x:row r="9" ht="23" customHeight="1">
      <x:c r="A9" s="16"/>
      <x:c r="B9" s="16"/>
      <x:c r="C9" s="16"/>
      <x:c r="D9" s="16"/>
      <x:c r="E9" s="16"/>
      <x:c r="F9" s="16"/>
      <x:c r="G9" s="16"/>
      <x:c r="H9" s="38"/>
      <x:c r="I9" s="36" t="str">
        <x:f>IF(A9="","",IF(OR(COUNT(B9:H9)&lt;&gt;7,MIN(B9:H9)&lt;0,C9&gt;B9,D9&gt;C9,E9&gt;D9,F9&gt;E9,G9&gt;F9),"Check counts",IF(B9=0,"n.a.",C9/B9)))</x:f>
      </x:c>
      <x:c r="J9" s="36" t="str">
        <x:f>IF(A9="","",IF(I9="Check counts","Check counts",IF(D9=0,"n.a.",E9/D9)))</x:f>
      </x:c>
      <x:c r="K9" s="40" t="str">
        <x:f>IF(A9="","",IF(I9="Check counts","Check counts",IF(F9=0,"n.a.",H9/F9)))</x:f>
      </x:c>
      <x:c r="L9" s="16"/>
      <x:c r="M9" s="2"/>
      <x:c r="N9" s="2"/>
      <x:c r="O9" s="2"/>
      <x:c r="P9" s="2"/>
    </x:row>
    <x:row r="10" ht="23" customHeight="1">
      <x:c r="A10" s="16"/>
      <x:c r="B10" s="16"/>
      <x:c r="C10" s="16"/>
      <x:c r="D10" s="16"/>
      <x:c r="E10" s="16"/>
      <x:c r="F10" s="16"/>
      <x:c r="G10" s="16"/>
      <x:c r="H10" s="38"/>
      <x:c r="I10" s="36" t="str">
        <x:f>IF(A10="","",IF(OR(COUNT(B10:H10)&lt;&gt;7,MIN(B10:H10)&lt;0,C10&gt;B10,D10&gt;C10,E10&gt;D10,F10&gt;E10,G10&gt;F10),"Check counts",IF(B10=0,"n.a.",C10/B10)))</x:f>
      </x:c>
      <x:c r="J10" s="36" t="str">
        <x:f>IF(A10="","",IF(I10="Check counts","Check counts",IF(D10=0,"n.a.",E10/D10)))</x:f>
      </x:c>
      <x:c r="K10" s="40" t="str">
        <x:f>IF(A10="","",IF(I10="Check counts","Check counts",IF(F10=0,"n.a.",H10/F10)))</x:f>
      </x:c>
      <x:c r="L10" s="16"/>
      <x:c r="M10" s="2"/>
      <x:c r="N10" s="2"/>
      <x:c r="O10" s="2"/>
      <x:c r="P10" s="2"/>
    </x:row>
    <x:row r="11" ht="23" customHeight="1">
      <x:c r="A11" s="16"/>
      <x:c r="B11" s="16"/>
      <x:c r="C11" s="16"/>
      <x:c r="D11" s="16"/>
      <x:c r="E11" s="16"/>
      <x:c r="F11" s="16"/>
      <x:c r="G11" s="16"/>
      <x:c r="H11" s="38"/>
      <x:c r="I11" s="36" t="str">
        <x:f>IF(A11="","",IF(OR(COUNT(B11:H11)&lt;&gt;7,MIN(B11:H11)&lt;0,C11&gt;B11,D11&gt;C11,E11&gt;D11,F11&gt;E11,G11&gt;F11),"Check counts",IF(B11=0,"n.a.",C11/B11)))</x:f>
      </x:c>
      <x:c r="J11" s="36" t="str">
        <x:f>IF(A11="","",IF(I11="Check counts","Check counts",IF(D11=0,"n.a.",E11/D11)))</x:f>
      </x:c>
      <x:c r="K11" s="40" t="str">
        <x:f>IF(A11="","",IF(I11="Check counts","Check counts",IF(F11=0,"n.a.",H11/F11)))</x:f>
      </x:c>
      <x:c r="L11" s="16"/>
      <x:c r="M11" s="2"/>
      <x:c r="N11" s="2"/>
      <x:c r="O11" s="2"/>
      <x:c r="P11" s="2"/>
    </x:row>
    <x:row r="12" ht="23" customHeight="1">
      <x:c r="A12" s="16"/>
      <x:c r="B12" s="16"/>
      <x:c r="C12" s="16"/>
      <x:c r="D12" s="16"/>
      <x:c r="E12" s="16"/>
      <x:c r="F12" s="16"/>
      <x:c r="G12" s="16"/>
      <x:c r="H12" s="38"/>
      <x:c r="I12" s="36" t="str">
        <x:f>IF(A12="","",IF(OR(COUNT(B12:H12)&lt;&gt;7,MIN(B12:H12)&lt;0,C12&gt;B12,D12&gt;C12,E12&gt;D12,F12&gt;E12,G12&gt;F12),"Check counts",IF(B12=0,"n.a.",C12/B12)))</x:f>
      </x:c>
      <x:c r="J12" s="36" t="str">
        <x:f>IF(A12="","",IF(I12="Check counts","Check counts",IF(D12=0,"n.a.",E12/D12)))</x:f>
      </x:c>
      <x:c r="K12" s="40" t="str">
        <x:f>IF(A12="","",IF(I12="Check counts","Check counts",IF(F12=0,"n.a.",H12/F12)))</x:f>
      </x:c>
      <x:c r="L12" s="16"/>
      <x:c r="M12" s="2"/>
      <x:c r="N12" s="2"/>
      <x:c r="O12" s="2"/>
      <x:c r="P12" s="2"/>
    </x:row>
    <x:row r="13" ht="23" customHeight="1">
      <x:c r="A13" s="16"/>
      <x:c r="B13" s="16"/>
      <x:c r="C13" s="16"/>
      <x:c r="D13" s="16"/>
      <x:c r="E13" s="16"/>
      <x:c r="F13" s="16"/>
      <x:c r="G13" s="16"/>
      <x:c r="H13" s="38"/>
      <x:c r="I13" s="36" t="str">
        <x:f>IF(A13="","",IF(OR(COUNT(B13:H13)&lt;&gt;7,MIN(B13:H13)&lt;0,C13&gt;B13,D13&gt;C13,E13&gt;D13,F13&gt;E13,G13&gt;F13),"Check counts",IF(B13=0,"n.a.",C13/B13)))</x:f>
      </x:c>
      <x:c r="J13" s="36" t="str">
        <x:f>IF(A13="","",IF(I13="Check counts","Check counts",IF(D13=0,"n.a.",E13/D13)))</x:f>
      </x:c>
      <x:c r="K13" s="40" t="str">
        <x:f>IF(A13="","",IF(I13="Check counts","Check counts",IF(F13=0,"n.a.",H13/F13)))</x:f>
      </x:c>
      <x:c r="L13" s="16"/>
      <x:c r="M13" s="2"/>
      <x:c r="N13" s="2"/>
      <x:c r="O13" s="2"/>
      <x:c r="P13" s="2"/>
    </x:row>
    <x:row r="14" ht="23" customHeight="1">
      <x:c r="A14" s="16"/>
      <x:c r="B14" s="16"/>
      <x:c r="C14" s="16"/>
      <x:c r="D14" s="16"/>
      <x:c r="E14" s="16"/>
      <x:c r="F14" s="16"/>
      <x:c r="G14" s="16"/>
      <x:c r="H14" s="38"/>
      <x:c r="I14" s="36" t="str">
        <x:f>IF(A14="","",IF(OR(COUNT(B14:H14)&lt;&gt;7,MIN(B14:H14)&lt;0,C14&gt;B14,D14&gt;C14,E14&gt;D14,F14&gt;E14,G14&gt;F14),"Check counts",IF(B14=0,"n.a.",C14/B14)))</x:f>
      </x:c>
      <x:c r="J14" s="36" t="str">
        <x:f>IF(A14="","",IF(I14="Check counts","Check counts",IF(D14=0,"n.a.",E14/D14)))</x:f>
      </x:c>
      <x:c r="K14" s="40" t="str">
        <x:f>IF(A14="","",IF(I14="Check counts","Check counts",IF(F14=0,"n.a.",H14/F14)))</x:f>
      </x:c>
      <x:c r="L14" s="16"/>
      <x:c r="M14" s="2"/>
      <x:c r="N14" s="2"/>
      <x:c r="O14" s="2"/>
      <x:c r="P14" s="2"/>
    </x:row>
    <x:row r="15" ht="23" customHeight="1">
      <x:c r="A15" s="16"/>
      <x:c r="B15" s="16"/>
      <x:c r="C15" s="16"/>
      <x:c r="D15" s="16"/>
      <x:c r="E15" s="16"/>
      <x:c r="F15" s="16"/>
      <x:c r="G15" s="16"/>
      <x:c r="H15" s="38"/>
      <x:c r="I15" s="36" t="str">
        <x:f>IF(A15="","",IF(OR(COUNT(B15:H15)&lt;&gt;7,MIN(B15:H15)&lt;0,C15&gt;B15,D15&gt;C15,E15&gt;D15,F15&gt;E15,G15&gt;F15),"Check counts",IF(B15=0,"n.a.",C15/B15)))</x:f>
      </x:c>
      <x:c r="J15" s="36" t="str">
        <x:f>IF(A15="","",IF(I15="Check counts","Check counts",IF(D15=0,"n.a.",E15/D15)))</x:f>
      </x:c>
      <x:c r="K15" s="40" t="str">
        <x:f>IF(A15="","",IF(I15="Check counts","Check counts",IF(F15=0,"n.a.",H15/F15)))</x:f>
      </x:c>
      <x:c r="L15" s="16"/>
      <x:c r="M15" s="2"/>
      <x:c r="N15" s="2"/>
      <x:c r="O15" s="2"/>
      <x:c r="P15" s="2"/>
    </x:row>
    <x:row r="16" ht="23" customHeight="1">
      <x:c r="A16" s="16"/>
      <x:c r="B16" s="16"/>
      <x:c r="C16" s="16"/>
      <x:c r="D16" s="16"/>
      <x:c r="E16" s="16"/>
      <x:c r="F16" s="16"/>
      <x:c r="G16" s="16"/>
      <x:c r="H16" s="38"/>
      <x:c r="I16" s="36" t="str">
        <x:f>IF(A16="","",IF(OR(COUNT(B16:H16)&lt;&gt;7,MIN(B16:H16)&lt;0,C16&gt;B16,D16&gt;C16,E16&gt;D16,F16&gt;E16,G16&gt;F16),"Check counts",IF(B16=0,"n.a.",C16/B16)))</x:f>
      </x:c>
      <x:c r="J16" s="36" t="str">
        <x:f>IF(A16="","",IF(I16="Check counts","Check counts",IF(D16=0,"n.a.",E16/D16)))</x:f>
      </x:c>
      <x:c r="K16" s="40" t="str">
        <x:f>IF(A16="","",IF(I16="Check counts","Check counts",IF(F16=0,"n.a.",H16/F16)))</x:f>
      </x:c>
      <x:c r="L16" s="16"/>
      <x:c r="M16" s="2"/>
      <x:c r="N16" s="2"/>
      <x:c r="O16" s="2"/>
      <x:c r="P16" s="2"/>
    </x:row>
    <x:row r="17" ht="23" customHeight="1">
      <x:c r="A17" s="16"/>
      <x:c r="B17" s="16"/>
      <x:c r="C17" s="16"/>
      <x:c r="D17" s="16"/>
      <x:c r="E17" s="16"/>
      <x:c r="F17" s="16"/>
      <x:c r="G17" s="16"/>
      <x:c r="H17" s="38"/>
      <x:c r="I17" s="36" t="str">
        <x:f>IF(A17="","",IF(OR(COUNT(B17:H17)&lt;&gt;7,MIN(B17:H17)&lt;0,C17&gt;B17,D17&gt;C17,E17&gt;D17,F17&gt;E17,G17&gt;F17),"Check counts",IF(B17=0,"n.a.",C17/B17)))</x:f>
      </x:c>
      <x:c r="J17" s="36" t="str">
        <x:f>IF(A17="","",IF(I17="Check counts","Check counts",IF(D17=0,"n.a.",E17/D17)))</x:f>
      </x:c>
      <x:c r="K17" s="40" t="str">
        <x:f>IF(A17="","",IF(I17="Check counts","Check counts",IF(F17=0,"n.a.",H17/F17)))</x:f>
      </x:c>
      <x:c r="L17" s="16"/>
      <x:c r="M17" s="2"/>
      <x:c r="N17" s="2"/>
      <x:c r="O17" s="2"/>
      <x:c r="P17" s="2"/>
    </x:row>
    <x:row r="18" ht="23" customHeight="1">
      <x:c r="A18" s="16"/>
      <x:c r="B18" s="16"/>
      <x:c r="C18" s="16"/>
      <x:c r="D18" s="16"/>
      <x:c r="E18" s="16"/>
      <x:c r="F18" s="16"/>
      <x:c r="G18" s="16"/>
      <x:c r="H18" s="38"/>
      <x:c r="I18" s="36" t="str">
        <x:f>IF(A18="","",IF(OR(COUNT(B18:H18)&lt;&gt;7,MIN(B18:H18)&lt;0,C18&gt;B18,D18&gt;C18,E18&gt;D18,F18&gt;E18,G18&gt;F18),"Check counts",IF(B18=0,"n.a.",C18/B18)))</x:f>
      </x:c>
      <x:c r="J18" s="36" t="str">
        <x:f>IF(A18="","",IF(I18="Check counts","Check counts",IF(D18=0,"n.a.",E18/D18)))</x:f>
      </x:c>
      <x:c r="K18" s="40" t="str">
        <x:f>IF(A18="","",IF(I18="Check counts","Check counts",IF(F18=0,"n.a.",H18/F18)))</x:f>
      </x:c>
      <x:c r="L18" s="16"/>
      <x:c r="M18" s="2"/>
      <x:c r="N18" s="2"/>
      <x:c r="O18" s="2"/>
      <x:c r="P18" s="2"/>
    </x:row>
    <x:row r="19" ht="23" customHeight="1">
      <x:c r="A19" s="16"/>
      <x:c r="B19" s="16"/>
      <x:c r="C19" s="16"/>
      <x:c r="D19" s="16"/>
      <x:c r="E19" s="16"/>
      <x:c r="F19" s="16"/>
      <x:c r="G19" s="16"/>
      <x:c r="H19" s="38"/>
      <x:c r="I19" s="36" t="str">
        <x:f>IF(A19="","",IF(OR(COUNT(B19:H19)&lt;&gt;7,MIN(B19:H19)&lt;0,C19&gt;B19,D19&gt;C19,E19&gt;D19,F19&gt;E19,G19&gt;F19),"Check counts",IF(B19=0,"n.a.",C19/B19)))</x:f>
      </x:c>
      <x:c r="J19" s="36" t="str">
        <x:f>IF(A19="","",IF(I19="Check counts","Check counts",IF(D19=0,"n.a.",E19/D19)))</x:f>
      </x:c>
      <x:c r="K19" s="40" t="str">
        <x:f>IF(A19="","",IF(I19="Check counts","Check counts",IF(F19=0,"n.a.",H19/F19)))</x:f>
      </x:c>
      <x:c r="L19" s="16"/>
      <x:c r="M19" s="2"/>
      <x:c r="N19" s="2"/>
      <x:c r="O19" s="2"/>
      <x:c r="P19" s="2"/>
    </x:row>
    <x:row r="20" ht="23" customHeight="1">
      <x:c r="A20" s="16"/>
      <x:c r="B20" s="16"/>
      <x:c r="C20" s="16"/>
      <x:c r="D20" s="16"/>
      <x:c r="E20" s="16"/>
      <x:c r="F20" s="16"/>
      <x:c r="G20" s="16"/>
      <x:c r="H20" s="38"/>
      <x:c r="I20" s="36" t="str">
        <x:f>IF(A20="","",IF(OR(COUNT(B20:H20)&lt;&gt;7,MIN(B20:H20)&lt;0,C20&gt;B20,D20&gt;C20,E20&gt;D20,F20&gt;E20,G20&gt;F20),"Check counts",IF(B20=0,"n.a.",C20/B20)))</x:f>
      </x:c>
      <x:c r="J20" s="36" t="str">
        <x:f>IF(A20="","",IF(I20="Check counts","Check counts",IF(D20=0,"n.a.",E20/D20)))</x:f>
      </x:c>
      <x:c r="K20" s="40" t="str">
        <x:f>IF(A20="","",IF(I20="Check counts","Check counts",IF(F20=0,"n.a.",H20/F20)))</x:f>
      </x:c>
      <x:c r="L20" s="16"/>
      <x:c r="M20" s="2"/>
      <x:c r="N20" s="2"/>
      <x:c r="O20" s="2"/>
      <x:c r="P20" s="2"/>
    </x:row>
    <x:row r="21" ht="23" customHeight="1">
      <x:c r="A21" s="16"/>
      <x:c r="B21" s="16"/>
      <x:c r="C21" s="16"/>
      <x:c r="D21" s="16"/>
      <x:c r="E21" s="16"/>
      <x:c r="F21" s="16"/>
      <x:c r="G21" s="16"/>
      <x:c r="H21" s="38"/>
      <x:c r="I21" s="36" t="str">
        <x:f>IF(A21="","",IF(OR(COUNT(B21:H21)&lt;&gt;7,MIN(B21:H21)&lt;0,C21&gt;B21,D21&gt;C21,E21&gt;D21,F21&gt;E21,G21&gt;F21),"Check counts",IF(B21=0,"n.a.",C21/B21)))</x:f>
      </x:c>
      <x:c r="J21" s="36" t="str">
        <x:f>IF(A21="","",IF(I21="Check counts","Check counts",IF(D21=0,"n.a.",E21/D21)))</x:f>
      </x:c>
      <x:c r="K21" s="40" t="str">
        <x:f>IF(A21="","",IF(I21="Check counts","Check counts",IF(F21=0,"n.a.",H21/F21)))</x:f>
      </x:c>
      <x:c r="L21" s="16"/>
      <x:c r="M21" s="2"/>
      <x:c r="N21" s="2"/>
      <x:c r="O21" s="2"/>
      <x:c r="P21" s="2"/>
    </x:row>
    <x:row r="22" ht="23" customHeight="1">
      <x:c r="A22" s="16"/>
      <x:c r="B22" s="16"/>
      <x:c r="C22" s="16"/>
      <x:c r="D22" s="16"/>
      <x:c r="E22" s="16"/>
      <x:c r="F22" s="16"/>
      <x:c r="G22" s="16"/>
      <x:c r="H22" s="38"/>
      <x:c r="I22" s="36" t="str">
        <x:f>IF(A22="","",IF(OR(COUNT(B22:H22)&lt;&gt;7,MIN(B22:H22)&lt;0,C22&gt;B22,D22&gt;C22,E22&gt;D22,F22&gt;E22,G22&gt;F22),"Check counts",IF(B22=0,"n.a.",C22/B22)))</x:f>
      </x:c>
      <x:c r="J22" s="36" t="str">
        <x:f>IF(A22="","",IF(I22="Check counts","Check counts",IF(D22=0,"n.a.",E22/D22)))</x:f>
      </x:c>
      <x:c r="K22" s="40" t="str">
        <x:f>IF(A22="","",IF(I22="Check counts","Check counts",IF(F22=0,"n.a.",H22/F22)))</x:f>
      </x:c>
      <x:c r="L22" s="16"/>
      <x:c r="M22" s="2"/>
      <x:c r="N22" s="2"/>
      <x:c r="O22" s="2"/>
      <x:c r="P22" s="2"/>
    </x:row>
    <x:row r="23" ht="23" customHeight="1">
      <x:c r="A23" s="16"/>
      <x:c r="B23" s="16"/>
      <x:c r="C23" s="16"/>
      <x:c r="D23" s="16"/>
      <x:c r="E23" s="16"/>
      <x:c r="F23" s="16"/>
      <x:c r="G23" s="16"/>
      <x:c r="H23" s="38"/>
      <x:c r="I23" s="36" t="str">
        <x:f>IF(A23="","",IF(OR(COUNT(B23:H23)&lt;&gt;7,MIN(B23:H23)&lt;0,C23&gt;B23,D23&gt;C23,E23&gt;D23,F23&gt;E23,G23&gt;F23),"Check counts",IF(B23=0,"n.a.",C23/B23)))</x:f>
      </x:c>
      <x:c r="J23" s="36" t="str">
        <x:f>IF(A23="","",IF(I23="Check counts","Check counts",IF(D23=0,"n.a.",E23/D23)))</x:f>
      </x:c>
      <x:c r="K23" s="40" t="str">
        <x:f>IF(A23="","",IF(I23="Check counts","Check counts",IF(F23=0,"n.a.",H23/F23)))</x:f>
      </x:c>
      <x:c r="L23" s="16"/>
      <x:c r="M23" s="2"/>
      <x:c r="N23" s="2"/>
      <x:c r="O23" s="2"/>
      <x:c r="P23" s="2"/>
    </x:row>
    <x:row r="24" ht="23" customHeight="1">
      <x:c r="A24" s="16"/>
      <x:c r="B24" s="16"/>
      <x:c r="C24" s="16"/>
      <x:c r="D24" s="16"/>
      <x:c r="E24" s="16"/>
      <x:c r="F24" s="16"/>
      <x:c r="G24" s="16"/>
      <x:c r="H24" s="38"/>
      <x:c r="I24" s="36" t="str">
        <x:f>IF(A24="","",IF(OR(COUNT(B24:H24)&lt;&gt;7,MIN(B24:H24)&lt;0,C24&gt;B24,D24&gt;C24,E24&gt;D24,F24&gt;E24,G24&gt;F24),"Check counts",IF(B24=0,"n.a.",C24/B24)))</x:f>
      </x:c>
      <x:c r="J24" s="36" t="str">
        <x:f>IF(A24="","",IF(I24="Check counts","Check counts",IF(D24=0,"n.a.",E24/D24)))</x:f>
      </x:c>
      <x:c r="K24" s="40" t="str">
        <x:f>IF(A24="","",IF(I24="Check counts","Check counts",IF(F24=0,"n.a.",H24/F24)))</x:f>
      </x:c>
      <x:c r="L24" s="16"/>
      <x:c r="M24" s="2"/>
      <x:c r="N24" s="2"/>
      <x:c r="O24" s="2"/>
      <x:c r="P24" s="2"/>
    </x:row>
    <x:row r="25" ht="23" customHeight="1">
      <x:c r="A25" s="16"/>
      <x:c r="B25" s="16"/>
      <x:c r="C25" s="16"/>
      <x:c r="D25" s="16"/>
      <x:c r="E25" s="16"/>
      <x:c r="F25" s="16"/>
      <x:c r="G25" s="16"/>
      <x:c r="H25" s="38"/>
      <x:c r="I25" s="36" t="str">
        <x:f>IF(A25="","",IF(OR(COUNT(B25:H25)&lt;&gt;7,MIN(B25:H25)&lt;0,C25&gt;B25,D25&gt;C25,E25&gt;D25,F25&gt;E25,G25&gt;F25),"Check counts",IF(B25=0,"n.a.",C25/B25)))</x:f>
      </x:c>
      <x:c r="J25" s="36" t="str">
        <x:f>IF(A25="","",IF(I25="Check counts","Check counts",IF(D25=0,"n.a.",E25/D25)))</x:f>
      </x:c>
      <x:c r="K25" s="40" t="str">
        <x:f>IF(A25="","",IF(I25="Check counts","Check counts",IF(F25=0,"n.a.",H25/F25)))</x:f>
      </x:c>
      <x:c r="L25" s="16"/>
      <x:c r="M25" s="2"/>
      <x:c r="N25" s="2"/>
      <x:c r="O25" s="2"/>
      <x:c r="P25" s="2"/>
    </x:row>
    <x:row r="26" ht="23" customHeight="1">
      <x:c r="A26" s="16"/>
      <x:c r="B26" s="16"/>
      <x:c r="C26" s="16"/>
      <x:c r="D26" s="16"/>
      <x:c r="E26" s="16"/>
      <x:c r="F26" s="16"/>
      <x:c r="G26" s="16"/>
      <x:c r="H26" s="38"/>
      <x:c r="I26" s="36" t="str">
        <x:f>IF(A26="","",IF(OR(COUNT(B26:H26)&lt;&gt;7,MIN(B26:H26)&lt;0,C26&gt;B26,D26&gt;C26,E26&gt;D26,F26&gt;E26,G26&gt;F26),"Check counts",IF(B26=0,"n.a.",C26/B26)))</x:f>
      </x:c>
      <x:c r="J26" s="36" t="str">
        <x:f>IF(A26="","",IF(I26="Check counts","Check counts",IF(D26=0,"n.a.",E26/D26)))</x:f>
      </x:c>
      <x:c r="K26" s="40" t="str">
        <x:f>IF(A26="","",IF(I26="Check counts","Check counts",IF(F26=0,"n.a.",H26/F26)))</x:f>
      </x:c>
      <x:c r="L26" s="16"/>
      <x:c r="M26" s="2"/>
      <x:c r="N26" s="2"/>
      <x:c r="O26" s="2"/>
      <x:c r="P26" s="2"/>
    </x:row>
    <x:row r="27" ht="23" customHeight="1">
      <x:c r="A27" s="16"/>
      <x:c r="B27" s="16"/>
      <x:c r="C27" s="16"/>
      <x:c r="D27" s="16"/>
      <x:c r="E27" s="16"/>
      <x:c r="F27" s="16"/>
      <x:c r="G27" s="16"/>
      <x:c r="H27" s="38"/>
      <x:c r="I27" s="36" t="str">
        <x:f>IF(A27="","",IF(OR(COUNT(B27:H27)&lt;&gt;7,MIN(B27:H27)&lt;0,C27&gt;B27,D27&gt;C27,E27&gt;D27,F27&gt;E27,G27&gt;F27),"Check counts",IF(B27=0,"n.a.",C27/B27)))</x:f>
      </x:c>
      <x:c r="J27" s="36" t="str">
        <x:f>IF(A27="","",IF(I27="Check counts","Check counts",IF(D27=0,"n.a.",E27/D27)))</x:f>
      </x:c>
      <x:c r="K27" s="40" t="str">
        <x:f>IF(A27="","",IF(I27="Check counts","Check counts",IF(F27=0,"n.a.",H27/F27)))</x:f>
      </x:c>
      <x:c r="L27" s="16"/>
      <x:c r="M27" s="2"/>
      <x:c r="N27" s="2"/>
      <x:c r="O27" s="2"/>
      <x:c r="P27" s="2"/>
    </x:row>
    <x:row r="28" ht="23" customHeight="1">
      <x:c r="A28" s="16"/>
      <x:c r="B28" s="16"/>
      <x:c r="C28" s="16"/>
      <x:c r="D28" s="16"/>
      <x:c r="E28" s="16"/>
      <x:c r="F28" s="16"/>
      <x:c r="G28" s="16"/>
      <x:c r="H28" s="38"/>
      <x:c r="I28" s="36" t="str">
        <x:f>IF(A28="","",IF(OR(COUNT(B28:H28)&lt;&gt;7,MIN(B28:H28)&lt;0,C28&gt;B28,D28&gt;C28,E28&gt;D28,F28&gt;E28,G28&gt;F28),"Check counts",IF(B28=0,"n.a.",C28/B28)))</x:f>
      </x:c>
      <x:c r="J28" s="36" t="str">
        <x:f>IF(A28="","",IF(I28="Check counts","Check counts",IF(D28=0,"n.a.",E28/D28)))</x:f>
      </x:c>
      <x:c r="K28" s="40" t="str">
        <x:f>IF(A28="","",IF(I28="Check counts","Check counts",IF(F28=0,"n.a.",H28/F28)))</x:f>
      </x:c>
      <x:c r="L28" s="16"/>
      <x:c r="M28" s="2"/>
      <x:c r="N28" s="2"/>
      <x:c r="O28" s="2"/>
      <x:c r="P28" s="2"/>
    </x:row>
    <x:row r="29" ht="23" customHeight="1">
      <x:c r="A29" s="16"/>
      <x:c r="B29" s="16"/>
      <x:c r="C29" s="16"/>
      <x:c r="D29" s="16"/>
      <x:c r="E29" s="16"/>
      <x:c r="F29" s="16"/>
      <x:c r="G29" s="16"/>
      <x:c r="H29" s="38"/>
      <x:c r="I29" s="36" t="str">
        <x:f>IF(A29="","",IF(OR(COUNT(B29:H29)&lt;&gt;7,MIN(B29:H29)&lt;0,C29&gt;B29,D29&gt;C29,E29&gt;D29,F29&gt;E29,G29&gt;F29),"Check counts",IF(B29=0,"n.a.",C29/B29)))</x:f>
      </x:c>
      <x:c r="J29" s="36" t="str">
        <x:f>IF(A29="","",IF(I29="Check counts","Check counts",IF(D29=0,"n.a.",E29/D29)))</x:f>
      </x:c>
      <x:c r="K29" s="40" t="str">
        <x:f>IF(A29="","",IF(I29="Check counts","Check counts",IF(F29=0,"n.a.",H29/F29)))</x:f>
      </x:c>
      <x:c r="L29" s="16"/>
      <x:c r="M29" s="2"/>
      <x:c r="N29" s="2"/>
      <x:c r="O29" s="2"/>
      <x:c r="P29" s="2"/>
    </x:row>
    <x:row r="30" ht="23" customHeight="1">
      <x:c r="A30" s="16"/>
      <x:c r="B30" s="16"/>
      <x:c r="C30" s="16"/>
      <x:c r="D30" s="16"/>
      <x:c r="E30" s="16"/>
      <x:c r="F30" s="16"/>
      <x:c r="G30" s="16"/>
      <x:c r="H30" s="38"/>
      <x:c r="I30" s="36" t="str">
        <x:f>IF(A30="","",IF(OR(COUNT(B30:H30)&lt;&gt;7,MIN(B30:H30)&lt;0,C30&gt;B30,D30&gt;C30,E30&gt;D30,F30&gt;E30,G30&gt;F30),"Check counts",IF(B30=0,"n.a.",C30/B30)))</x:f>
      </x:c>
      <x:c r="J30" s="36" t="str">
        <x:f>IF(A30="","",IF(I30="Check counts","Check counts",IF(D30=0,"n.a.",E30/D30)))</x:f>
      </x:c>
      <x:c r="K30" s="40" t="str">
        <x:f>IF(A30="","",IF(I30="Check counts","Check counts",IF(F30=0,"n.a.",H30/F30)))</x:f>
      </x:c>
      <x:c r="L30" s="16"/>
      <x:c r="M30" s="2"/>
      <x:c r="N30" s="2"/>
      <x:c r="O30" s="2"/>
      <x:c r="P30" s="2"/>
    </x:row>
    <x:row r="31" ht="23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3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  <x:row r="33" ht="23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</x:row>
    <x:row r="49" ht="23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23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r="51" ht="23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23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3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3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3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  <x:row r="56" ht="23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</x:row>
    <x:row r="57" ht="23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</x:row>
    <x:row r="58" ht="23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</x:row>
    <x:row r="59" ht="23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</x:row>
    <x:row r="60" ht="23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</x:row>
    <x:row r="61" ht="23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</x:row>
    <x:row r="62" ht="23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</x:row>
    <x:row r="63" ht="23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</x:row>
    <x:row r="64" ht="23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</x:row>
    <x:row r="65" ht="23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</x:row>
    <x:row r="66" ht="23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</x:row>
    <x:row r="67" ht="23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</x:row>
    <x:row r="68" ht="23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</x:row>
    <x:row r="69" ht="23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</x:row>
    <x:row r="70" ht="23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</x:row>
    <x:row r="71" ht="23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</x:row>
    <x:row r="72" ht="23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</x:row>
    <x:row r="73" ht="23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</x:row>
    <x:row r="74" ht="23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</x:row>
    <x:row r="75" ht="23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</x:row>
    <x:row r="76" ht="23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</x:row>
    <x:row r="77" ht="23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</x:row>
    <x:row r="78" ht="23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</x:row>
    <x:row r="79" ht="23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</x:row>
    <x:row r="80" ht="23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</x:row>
    <x:row r="81" ht="23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</x:row>
    <x:row r="82" ht="23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</x:row>
    <x:row r="83" ht="23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</x:row>
    <x:row r="84" ht="23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</x:row>
    <x:row r="85" ht="23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</x:row>
    <x:row r="86" ht="23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</x:row>
    <x:row r="87" ht="23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</x:row>
    <x:row r="88" ht="23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</x:row>
    <x:row r="89" ht="23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</x:row>
    <x:row r="90" ht="23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</x:row>
    <x:row r="91" ht="23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</x:row>
    <x:row r="92" ht="23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</x:row>
    <x:row r="93" ht="23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</x:row>
    <x:row r="94" ht="23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</x:row>
    <x:row r="95" ht="23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</x:row>
    <x:row r="96" ht="23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</x:row>
    <x:row r="97" ht="23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</x:row>
    <x:row r="98" ht="23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</x:row>
    <x:row r="99" ht="23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</x:row>
    <x:row r="100" ht="23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6" hidden="0" customWidth="1"/>
    <x:col min="2" max="2" width="80" hidden="0" customWidth="1"/>
    <x:col min="3" max="3" width="60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8" customHeight="1">
      <x:c r="A2" s="3" t="str">
        <x:v>Campaign and first-meeting brief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3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32" customHeight="1">
      <x:c r="A5" s="8" t="str">
        <x:v>Field</x:v>
      </x:c>
      <x:c r="B5" s="8" t="str">
        <x:v>Working input</x:v>
      </x:c>
      <x:c r="C5" s="8" t="str">
        <x:v>Evidence / next question</x:v>
      </x:c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40" customHeight="1">
      <x:c r="A6" s="2" t="str">
        <x:v>Campaign cell and geography</x:v>
      </x:c>
      <x:c r="B6" s="34"/>
      <x:c r="C6" s="34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40" customHeight="1">
      <x:c r="A7" s="2" t="str">
        <x:v>Service offered and exclusions</x:v>
      </x:c>
      <x:c r="B7" s="34"/>
      <x:c r="C7" s="34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40" customHeight="1">
      <x:c r="A8" s="2" t="str">
        <x:v>Priority buying entity</x:v>
      </x:c>
      <x:c r="B8" s="34"/>
      <x:c r="C8" s="34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40" customHeight="1">
      <x:c r="A9" s="2" t="str">
        <x:v>Owner / sponsor and decision rights</x:v>
      </x:c>
      <x:c r="B9" s="34"/>
      <x:c r="C9" s="34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</x:row>
    <x:row r="10" ht="40" customHeight="1">
      <x:c r="A10" s="2" t="str">
        <x:v>Commercial decision to discuss</x:v>
      </x:c>
      <x:c r="B10" s="34"/>
      <x:c r="C10" s="34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</x:row>
    <x:row r="11" ht="40" customHeight="1">
      <x:c r="A11" s="2" t="str">
        <x:v>Relevant public observation</x:v>
      </x:c>
      <x:c r="B11" s="34"/>
      <x:c r="C11" s="34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 ht="40" customHeight="1">
      <x:c r="A12" s="2" t="str">
        <x:v>Source and check date</x:v>
      </x:c>
      <x:c r="B12" s="34"/>
      <x:c r="C12" s="34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 ht="40" customHeight="1">
      <x:c r="A13" s="2" t="str">
        <x:v>Buyer-reported facts</x:v>
      </x:c>
      <x:c r="B13" s="34"/>
      <x:c r="C13" s="34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40" customHeight="1">
      <x:c r="A14" s="2" t="str">
        <x:v>Unknowns affecting fit</x:v>
      </x:c>
      <x:c r="B14" s="34"/>
      <x:c r="C14" s="34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40" customHeight="1">
      <x:c r="A15" s="2" t="str">
        <x:v>Contact route and consent record</x:v>
      </x:c>
      <x:c r="B15" s="34"/>
      <x:c r="C15" s="34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 ht="40" customHeight="1">
      <x:c r="A16" s="2" t="str">
        <x:v>Meeting purpose and informed agreement</x:v>
      </x:c>
      <x:c r="B16" s="34"/>
      <x:c r="C16" s="34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 ht="40" customHeight="1">
      <x:c r="A17" s="2" t="str">
        <x:v>Implementation owner</x:v>
      </x:c>
      <x:c r="B17" s="34"/>
      <x:c r="C17" s="34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40" customHeight="1">
      <x:c r="A18" s="2" t="str">
        <x:v>Required authorised records</x:v>
      </x:c>
      <x:c r="B18" s="34"/>
      <x:c r="C18" s="34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40" customHeight="1">
      <x:c r="A19" s="2" t="str">
        <x:v>Diagnostic deliverables</x:v>
      </x:c>
      <x:c r="B19" s="34"/>
      <x:c r="C19" s="34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40" customHeight="1">
      <x:c r="A20" s="2" t="str">
        <x:v>Fee and direct delivery effort</x:v>
      </x:c>
      <x:c r="B20" s="34"/>
      <x:c r="C20" s="34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</x:row>
    <x:row r="21" ht="40" customHeight="1">
      <x:c r="A21" s="2" t="str">
        <x:v>Completion and acceptance test</x:v>
      </x:c>
      <x:c r="B21" s="34"/>
      <x:c r="C21" s="34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</x:row>
    <x:row r="22" ht="40" customHeight="1">
      <x:c r="A22" s="2" t="str">
        <x:v>Next decision, owner and date</x:v>
      </x:c>
      <x:c r="B22" s="34"/>
      <x:c r="C22" s="34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23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23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23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23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3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3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3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3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3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3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  <x:row r="33" ht="23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</x:row>
    <x:row r="49" ht="23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23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r="51" ht="23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23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3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3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3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  <x:row r="56" ht="23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</x:row>
    <x:row r="57" ht="23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</x:row>
    <x:row r="58" ht="23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</x:row>
    <x:row r="59" ht="23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</x:row>
    <x:row r="60" ht="23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</x:row>
    <x:row r="61" ht="23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</x:row>
    <x:row r="62" ht="23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</x:row>
    <x:row r="63" ht="23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</x:row>
    <x:row r="64" ht="23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</x:row>
    <x:row r="65" ht="23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</x:row>
    <x:row r="66" ht="23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</x:row>
    <x:row r="67" ht="23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</x:row>
    <x:row r="68" ht="23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</x:row>
    <x:row r="69" ht="23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</x:row>
    <x:row r="70" ht="23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</x:row>
    <x:row r="71" ht="23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</x:row>
    <x:row r="72" ht="23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</x:row>
    <x:row r="73" ht="23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</x:row>
    <x:row r="74" ht="23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</x:row>
    <x:row r="75" ht="23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</x:row>
    <x:row r="76" ht="23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</x:row>
    <x:row r="77" ht="23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</x:row>
    <x:row r="78" ht="23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</x:row>
    <x:row r="79" ht="23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</x:row>
    <x:row r="80" ht="23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</x:row>
    <x:row r="81" ht="23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</x:row>
    <x:row r="82" ht="23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</x:row>
    <x:row r="83" ht="23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</x:row>
    <x:row r="84" ht="23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</x:row>
    <x:row r="85" ht="23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</x:row>
    <x:row r="86" ht="23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</x:row>
    <x:row r="87" ht="23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</x:row>
    <x:row r="88" ht="23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</x:row>
    <x:row r="89" ht="23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</x:row>
    <x:row r="90" ht="23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</x:row>
    <x:row r="91" ht="23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</x:row>
    <x:row r="92" ht="23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</x:row>
    <x:row r="93" ht="23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</x:row>
    <x:row r="94" ht="23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</x:row>
    <x:row r="95" ht="23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</x:row>
    <x:row r="96" ht="23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</x:row>
    <x:row r="97" ht="23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</x:row>
    <x:row r="98" ht="23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</x:row>
    <x:row r="99" ht="23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</x:row>
    <x:row r="100" ht="23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8" hidden="0" customWidth="1"/>
    <x:col min="2" max="2" width="30" hidden="0" customWidth="1"/>
    <x:col min="3" max="3" width="25" hidden="0" customWidth="1"/>
    <x:col min="4" max="4" width="60" hidden="0" customWidth="1"/>
    <x:col min="5" max="5" width="19" hidden="0" customWidth="1"/>
    <x:col min="6" max="6" width="70" hidden="0" customWidth="1"/>
    <x:col min="7" max="7" width="60" hidden="0" customWidth="1"/>
    <x:col min="8" max="8" width="35" hidden="0" customWidth="1"/>
    <x:col min="9" max="9" width="30" hidden="0" customWidth="1"/>
    <x:col min="10" max="10" width="32" hidden="0" customWidth="1"/>
    <x:col min="11" max="11" width="40" hidden="0" customWidth="1"/>
    <x:col min="12" max="12" width="25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8" customHeight="1">
      <x:c r="A2" s="3" t="str">
        <x:v>Account research register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3" customHeight="1">
      <x:c r="A3" s="4" t="str">
        <x:v>Blank live register. Public sample is on Offer examples; no sample company is released for outreach.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32" customHeight="1">
      <x:c r="A5" s="8" t="str">
        <x:v>Account ID</x:v>
      </x:c>
      <x:c r="B5" s="8" t="str">
        <x:v>Business / buying entity</x:v>
      </x:c>
      <x:c r="C5" s="8" t="str">
        <x:v>Campaign cell</x:v>
      </x:c>
      <x:c r="D5" s="8" t="str">
        <x:v>Observed fact</x:v>
      </x:c>
      <x:c r="E5" s="8" t="str">
        <x:v>Date checked</x:v>
      </x:c>
      <x:c r="F5" s="8" t="str">
        <x:v>Source URL</x:v>
      </x:c>
      <x:c r="G5" s="8" t="str">
        <x:v>Question to investigate</x:v>
      </x:c>
      <x:c r="H5" s="8" t="str">
        <x:v>Role evidence</x:v>
      </x:c>
      <x:c r="I5" s="8" t="str">
        <x:v>Contact route status</x:v>
      </x:c>
      <x:c r="J5" s="8" t="str">
        <x:v>Suppression status</x:v>
      </x:c>
      <x:c r="K5" s="8" t="str">
        <x:v>Next action</x:v>
      </x:c>
      <x:c r="L5" s="8" t="str">
        <x:v>Owner</x:v>
      </x:c>
      <x:c r="M5" s="2"/>
      <x:c r="N5" s="2"/>
      <x:c r="O5" s="2"/>
      <x:c r="P5" s="2"/>
    </x:row>
    <x:row r="6" ht="35" customHeight="1">
      <x:c r="A6" s="16"/>
      <x:c r="B6" s="16"/>
      <x:c r="C6" s="16"/>
      <x:c r="D6" s="16"/>
      <x:c r="E6" s="16"/>
      <x:c r="F6" s="16"/>
      <x:c r="G6" s="16"/>
      <x:c r="H6" s="16"/>
      <x:c r="I6" s="16"/>
      <x:c r="J6" s="16"/>
      <x:c r="K6" s="16"/>
      <x:c r="L6" s="16"/>
      <x:c r="M6" s="2"/>
      <x:c r="N6" s="2"/>
      <x:c r="O6" s="2"/>
      <x:c r="P6" s="2"/>
    </x:row>
    <x:row r="7" ht="35" customHeight="1">
      <x:c r="A7" s="16"/>
      <x:c r="B7" s="16"/>
      <x:c r="C7" s="16"/>
      <x:c r="D7" s="16"/>
      <x:c r="E7" s="16"/>
      <x:c r="F7" s="16"/>
      <x:c r="G7" s="16"/>
      <x:c r="H7" s="16"/>
      <x:c r="I7" s="16"/>
      <x:c r="J7" s="16"/>
      <x:c r="K7" s="16"/>
      <x:c r="L7" s="16"/>
      <x:c r="M7" s="2"/>
      <x:c r="N7" s="2"/>
      <x:c r="O7" s="2"/>
      <x:c r="P7" s="2"/>
    </x:row>
    <x:row r="8" ht="35" customHeight="1">
      <x:c r="A8" s="16"/>
      <x:c r="B8" s="16"/>
      <x:c r="C8" s="16"/>
      <x:c r="D8" s="16"/>
      <x:c r="E8" s="16"/>
      <x:c r="F8" s="16"/>
      <x:c r="G8" s="16"/>
      <x:c r="H8" s="16"/>
      <x:c r="I8" s="16"/>
      <x:c r="J8" s="16"/>
      <x:c r="K8" s="16"/>
      <x:c r="L8" s="16"/>
      <x:c r="M8" s="2"/>
      <x:c r="N8" s="2"/>
      <x:c r="O8" s="2"/>
      <x:c r="P8" s="2"/>
    </x:row>
    <x:row r="9" ht="35" customHeight="1">
      <x:c r="A9" s="16"/>
      <x:c r="B9" s="16"/>
      <x:c r="C9" s="16"/>
      <x:c r="D9" s="16"/>
      <x:c r="E9" s="16"/>
      <x:c r="F9" s="16"/>
      <x:c r="G9" s="16"/>
      <x:c r="H9" s="16"/>
      <x:c r="I9" s="16"/>
      <x:c r="J9" s="16"/>
      <x:c r="K9" s="16"/>
      <x:c r="L9" s="16"/>
      <x:c r="M9" s="2"/>
      <x:c r="N9" s="2"/>
      <x:c r="O9" s="2"/>
      <x:c r="P9" s="2"/>
    </x:row>
    <x:row r="10" ht="35" customHeight="1">
      <x:c r="A10" s="16"/>
      <x:c r="B10" s="16"/>
      <x:c r="C10" s="16"/>
      <x:c r="D10" s="16"/>
      <x:c r="E10" s="16"/>
      <x:c r="F10" s="16"/>
      <x:c r="G10" s="16"/>
      <x:c r="H10" s="16"/>
      <x:c r="I10" s="16"/>
      <x:c r="J10" s="16"/>
      <x:c r="K10" s="16"/>
      <x:c r="L10" s="16"/>
      <x:c r="M10" s="2"/>
      <x:c r="N10" s="2"/>
      <x:c r="O10" s="2"/>
      <x:c r="P10" s="2"/>
    </x:row>
    <x:row r="11" ht="35" customHeight="1">
      <x:c r="A11" s="16"/>
      <x:c r="B11" s="16"/>
      <x:c r="C11" s="16"/>
      <x:c r="D11" s="16"/>
      <x:c r="E11" s="16"/>
      <x:c r="F11" s="16"/>
      <x:c r="G11" s="16"/>
      <x:c r="H11" s="16"/>
      <x:c r="I11" s="16"/>
      <x:c r="J11" s="16"/>
      <x:c r="K11" s="16"/>
      <x:c r="L11" s="16"/>
      <x:c r="M11" s="2"/>
      <x:c r="N11" s="2"/>
      <x:c r="O11" s="2"/>
      <x:c r="P11" s="2"/>
    </x:row>
    <x:row r="12" ht="35" customHeight="1">
      <x:c r="A12" s="16"/>
      <x:c r="B12" s="16"/>
      <x:c r="C12" s="16"/>
      <x:c r="D12" s="16"/>
      <x:c r="E12" s="16"/>
      <x:c r="F12" s="16"/>
      <x:c r="G12" s="16"/>
      <x:c r="H12" s="16"/>
      <x:c r="I12" s="16"/>
      <x:c r="J12" s="16"/>
      <x:c r="K12" s="16"/>
      <x:c r="L12" s="16"/>
      <x:c r="M12" s="2"/>
      <x:c r="N12" s="2"/>
      <x:c r="O12" s="2"/>
      <x:c r="P12" s="2"/>
    </x:row>
    <x:row r="13" ht="35" customHeight="1">
      <x:c r="A13" s="16"/>
      <x:c r="B13" s="16"/>
      <x:c r="C13" s="16"/>
      <x:c r="D13" s="16"/>
      <x:c r="E13" s="16"/>
      <x:c r="F13" s="16"/>
      <x:c r="G13" s="16"/>
      <x:c r="H13" s="16"/>
      <x:c r="I13" s="16"/>
      <x:c r="J13" s="16"/>
      <x:c r="K13" s="16"/>
      <x:c r="L13" s="16"/>
      <x:c r="M13" s="2"/>
      <x:c r="N13" s="2"/>
      <x:c r="O13" s="2"/>
      <x:c r="P13" s="2"/>
    </x:row>
    <x:row r="14" ht="35" customHeight="1">
      <x:c r="A14" s="16"/>
      <x:c r="B14" s="16"/>
      <x:c r="C14" s="16"/>
      <x:c r="D14" s="16"/>
      <x:c r="E14" s="16"/>
      <x:c r="F14" s="16"/>
      <x:c r="G14" s="16"/>
      <x:c r="H14" s="16"/>
      <x:c r="I14" s="16"/>
      <x:c r="J14" s="16"/>
      <x:c r="K14" s="16"/>
      <x:c r="L14" s="16"/>
      <x:c r="M14" s="2"/>
      <x:c r="N14" s="2"/>
      <x:c r="O14" s="2"/>
      <x:c r="P14" s="2"/>
    </x:row>
    <x:row r="15" ht="35" customHeight="1">
      <x:c r="A15" s="16"/>
      <x:c r="B15" s="16"/>
      <x:c r="C15" s="16"/>
      <x:c r="D15" s="16"/>
      <x:c r="E15" s="16"/>
      <x:c r="F15" s="16"/>
      <x:c r="G15" s="16"/>
      <x:c r="H15" s="16"/>
      <x:c r="I15" s="16"/>
      <x:c r="J15" s="16"/>
      <x:c r="K15" s="16"/>
      <x:c r="L15" s="16"/>
      <x:c r="M15" s="2"/>
      <x:c r="N15" s="2"/>
      <x:c r="O15" s="2"/>
      <x:c r="P15" s="2"/>
    </x:row>
    <x:row r="16" ht="35" customHeight="1">
      <x:c r="A16" s="16"/>
      <x:c r="B16" s="16"/>
      <x:c r="C16" s="16"/>
      <x:c r="D16" s="16"/>
      <x:c r="E16" s="16"/>
      <x:c r="F16" s="16"/>
      <x:c r="G16" s="16"/>
      <x:c r="H16" s="16"/>
      <x:c r="I16" s="16"/>
      <x:c r="J16" s="16"/>
      <x:c r="K16" s="16"/>
      <x:c r="L16" s="16"/>
      <x:c r="M16" s="2"/>
      <x:c r="N16" s="2"/>
      <x:c r="O16" s="2"/>
      <x:c r="P16" s="2"/>
    </x:row>
    <x:row r="17" ht="35" customHeight="1">
      <x:c r="A17" s="16"/>
      <x:c r="B17" s="16"/>
      <x:c r="C17" s="16"/>
      <x:c r="D17" s="16"/>
      <x:c r="E17" s="16"/>
      <x:c r="F17" s="16"/>
      <x:c r="G17" s="16"/>
      <x:c r="H17" s="16"/>
      <x:c r="I17" s="16"/>
      <x:c r="J17" s="16"/>
      <x:c r="K17" s="16"/>
      <x:c r="L17" s="16"/>
      <x:c r="M17" s="2"/>
      <x:c r="N17" s="2"/>
      <x:c r="O17" s="2"/>
      <x:c r="P17" s="2"/>
    </x:row>
    <x:row r="18" ht="35" customHeight="1">
      <x:c r="A18" s="16"/>
      <x:c r="B18" s="16"/>
      <x:c r="C18" s="16"/>
      <x:c r="D18" s="16"/>
      <x:c r="E18" s="16"/>
      <x:c r="F18" s="16"/>
      <x:c r="G18" s="16"/>
      <x:c r="H18" s="16"/>
      <x:c r="I18" s="16"/>
      <x:c r="J18" s="16"/>
      <x:c r="K18" s="16"/>
      <x:c r="L18" s="16"/>
      <x:c r="M18" s="2"/>
      <x:c r="N18" s="2"/>
      <x:c r="O18" s="2"/>
      <x:c r="P18" s="2"/>
    </x:row>
    <x:row r="19" ht="35" customHeight="1">
      <x:c r="A19" s="16"/>
      <x:c r="B19" s="16"/>
      <x:c r="C19" s="16"/>
      <x:c r="D19" s="16"/>
      <x:c r="E19" s="16"/>
      <x:c r="F19" s="16"/>
      <x:c r="G19" s="16"/>
      <x:c r="H19" s="16"/>
      <x:c r="I19" s="16"/>
      <x:c r="J19" s="16"/>
      <x:c r="K19" s="16"/>
      <x:c r="L19" s="16"/>
      <x:c r="M19" s="2"/>
      <x:c r="N19" s="2"/>
      <x:c r="O19" s="2"/>
      <x:c r="P19" s="2"/>
    </x:row>
    <x:row r="20" ht="35" customHeight="1">
      <x:c r="A20" s="16"/>
      <x:c r="B20" s="16"/>
      <x:c r="C20" s="16"/>
      <x:c r="D20" s="16"/>
      <x:c r="E20" s="16"/>
      <x:c r="F20" s="16"/>
      <x:c r="G20" s="16"/>
      <x:c r="H20" s="16"/>
      <x:c r="I20" s="16"/>
      <x:c r="J20" s="16"/>
      <x:c r="K20" s="16"/>
      <x:c r="L20" s="16"/>
      <x:c r="M20" s="2"/>
      <x:c r="N20" s="2"/>
      <x:c r="O20" s="2"/>
      <x:c r="P20" s="2"/>
    </x:row>
    <x:row r="21" ht="35" customHeight="1">
      <x:c r="A21" s="16"/>
      <x:c r="B21" s="16"/>
      <x:c r="C21" s="16"/>
      <x:c r="D21" s="16"/>
      <x:c r="E21" s="16"/>
      <x:c r="F21" s="16"/>
      <x:c r="G21" s="16"/>
      <x:c r="H21" s="16"/>
      <x:c r="I21" s="16"/>
      <x:c r="J21" s="16"/>
      <x:c r="K21" s="16"/>
      <x:c r="L21" s="16"/>
      <x:c r="M21" s="2"/>
      <x:c r="N21" s="2"/>
      <x:c r="O21" s="2"/>
      <x:c r="P21" s="2"/>
    </x:row>
    <x:row r="22" ht="35" customHeight="1">
      <x:c r="A22" s="16"/>
      <x:c r="B22" s="16"/>
      <x:c r="C22" s="16"/>
      <x:c r="D22" s="16"/>
      <x:c r="E22" s="16"/>
      <x:c r="F22" s="16"/>
      <x:c r="G22" s="16"/>
      <x:c r="H22" s="16"/>
      <x:c r="I22" s="16"/>
      <x:c r="J22" s="16"/>
      <x:c r="K22" s="16"/>
      <x:c r="L22" s="16"/>
      <x:c r="M22" s="2"/>
      <x:c r="N22" s="2"/>
      <x:c r="O22" s="2"/>
      <x:c r="P22" s="2"/>
    </x:row>
    <x:row r="23" ht="35" customHeight="1">
      <x:c r="A23" s="16"/>
      <x:c r="B23" s="16"/>
      <x:c r="C23" s="16"/>
      <x:c r="D23" s="16"/>
      <x:c r="E23" s="16"/>
      <x:c r="F23" s="16"/>
      <x:c r="G23" s="16"/>
      <x:c r="H23" s="16"/>
      <x:c r="I23" s="16"/>
      <x:c r="J23" s="16"/>
      <x:c r="K23" s="16"/>
      <x:c r="L23" s="16"/>
      <x:c r="M23" s="2"/>
      <x:c r="N23" s="2"/>
      <x:c r="O23" s="2"/>
      <x:c r="P23" s="2"/>
    </x:row>
    <x:row r="24" ht="35" customHeight="1">
      <x:c r="A24" s="16"/>
      <x:c r="B24" s="16"/>
      <x:c r="C24" s="16"/>
      <x:c r="D24" s="16"/>
      <x:c r="E24" s="16"/>
      <x:c r="F24" s="16"/>
      <x:c r="G24" s="16"/>
      <x:c r="H24" s="16"/>
      <x:c r="I24" s="16"/>
      <x:c r="J24" s="16"/>
      <x:c r="K24" s="16"/>
      <x:c r="L24" s="16"/>
      <x:c r="M24" s="2"/>
      <x:c r="N24" s="2"/>
      <x:c r="O24" s="2"/>
      <x:c r="P24" s="2"/>
    </x:row>
    <x:row r="25" ht="35" customHeight="1">
      <x:c r="A25" s="16"/>
      <x:c r="B25" s="16"/>
      <x:c r="C25" s="16"/>
      <x:c r="D25" s="16"/>
      <x:c r="E25" s="16"/>
      <x:c r="F25" s="16"/>
      <x:c r="G25" s="16"/>
      <x:c r="H25" s="16"/>
      <x:c r="I25" s="16"/>
      <x:c r="J25" s="16"/>
      <x:c r="K25" s="16"/>
      <x:c r="L25" s="16"/>
      <x:c r="M25" s="2"/>
      <x:c r="N25" s="2"/>
      <x:c r="O25" s="2"/>
      <x:c r="P25" s="2"/>
    </x:row>
    <x:row r="26" ht="35" customHeight="1">
      <x:c r="A26" s="16"/>
      <x:c r="B26" s="16"/>
      <x:c r="C26" s="16"/>
      <x:c r="D26" s="16"/>
      <x:c r="E26" s="16"/>
      <x:c r="F26" s="16"/>
      <x:c r="G26" s="16"/>
      <x:c r="H26" s="16"/>
      <x:c r="I26" s="16"/>
      <x:c r="J26" s="16"/>
      <x:c r="K26" s="16"/>
      <x:c r="L26" s="16"/>
      <x:c r="M26" s="2"/>
      <x:c r="N26" s="2"/>
      <x:c r="O26" s="2"/>
      <x:c r="P26" s="2"/>
    </x:row>
    <x:row r="27" ht="35" customHeight="1">
      <x:c r="A27" s="16"/>
      <x:c r="B27" s="16"/>
      <x:c r="C27" s="16"/>
      <x:c r="D27" s="16"/>
      <x:c r="E27" s="16"/>
      <x:c r="F27" s="16"/>
      <x:c r="G27" s="16"/>
      <x:c r="H27" s="16"/>
      <x:c r="I27" s="16"/>
      <x:c r="J27" s="16"/>
      <x:c r="K27" s="16"/>
      <x:c r="L27" s="16"/>
      <x:c r="M27" s="2"/>
      <x:c r="N27" s="2"/>
      <x:c r="O27" s="2"/>
      <x:c r="P27" s="2"/>
    </x:row>
    <x:row r="28" ht="35" customHeight="1">
      <x:c r="A28" s="16"/>
      <x:c r="B28" s="16"/>
      <x:c r="C28" s="16"/>
      <x:c r="D28" s="16"/>
      <x:c r="E28" s="16"/>
      <x:c r="F28" s="16"/>
      <x:c r="G28" s="16"/>
      <x:c r="H28" s="16"/>
      <x:c r="I28" s="16"/>
      <x:c r="J28" s="16"/>
      <x:c r="K28" s="16"/>
      <x:c r="L28" s="16"/>
      <x:c r="M28" s="2"/>
      <x:c r="N28" s="2"/>
      <x:c r="O28" s="2"/>
      <x:c r="P28" s="2"/>
    </x:row>
    <x:row r="29" ht="35" customHeight="1">
      <x:c r="A29" s="16"/>
      <x:c r="B29" s="16"/>
      <x:c r="C29" s="16"/>
      <x:c r="D29" s="16"/>
      <x:c r="E29" s="16"/>
      <x:c r="F29" s="16"/>
      <x:c r="G29" s="16"/>
      <x:c r="H29" s="16"/>
      <x:c r="I29" s="16"/>
      <x:c r="J29" s="16"/>
      <x:c r="K29" s="16"/>
      <x:c r="L29" s="16"/>
      <x:c r="M29" s="2"/>
      <x:c r="N29" s="2"/>
      <x:c r="O29" s="2"/>
      <x:c r="P29" s="2"/>
    </x:row>
    <x:row r="30" ht="35" customHeight="1">
      <x:c r="A30" s="16"/>
      <x:c r="B30" s="16"/>
      <x:c r="C30" s="16"/>
      <x:c r="D30" s="16"/>
      <x:c r="E30" s="16"/>
      <x:c r="F30" s="16"/>
      <x:c r="G30" s="16"/>
      <x:c r="H30" s="16"/>
      <x:c r="I30" s="16"/>
      <x:c r="J30" s="16"/>
      <x:c r="K30" s="16"/>
      <x:c r="L30" s="16"/>
      <x:c r="M30" s="2"/>
      <x:c r="N30" s="2"/>
      <x:c r="O30" s="2"/>
      <x:c r="P30" s="2"/>
    </x:row>
    <x:row r="31" ht="35" customHeight="1">
      <x:c r="A31" s="16"/>
      <x:c r="B31" s="16"/>
      <x:c r="C31" s="16"/>
      <x:c r="D31" s="16"/>
      <x:c r="E31" s="16"/>
      <x:c r="F31" s="16"/>
      <x:c r="G31" s="16"/>
      <x:c r="H31" s="16"/>
      <x:c r="I31" s="16"/>
      <x:c r="J31" s="16"/>
      <x:c r="K31" s="16"/>
      <x:c r="L31" s="16"/>
      <x:c r="M31" s="2"/>
      <x:c r="N31" s="2"/>
      <x:c r="O31" s="2"/>
      <x:c r="P31" s="2"/>
    </x:row>
    <x:row r="32" ht="35" customHeight="1">
      <x:c r="A32" s="16"/>
      <x:c r="B32" s="16"/>
      <x:c r="C32" s="16"/>
      <x:c r="D32" s="16"/>
      <x:c r="E32" s="16"/>
      <x:c r="F32" s="16"/>
      <x:c r="G32" s="16"/>
      <x:c r="H32" s="16"/>
      <x:c r="I32" s="16"/>
      <x:c r="J32" s="16"/>
      <x:c r="K32" s="16"/>
      <x:c r="L32" s="16"/>
      <x:c r="M32" s="2"/>
      <x:c r="N32" s="2"/>
      <x:c r="O32" s="2"/>
      <x:c r="P32" s="2"/>
    </x:row>
    <x:row r="33" ht="35" customHeight="1">
      <x:c r="A33" s="16"/>
      <x:c r="B33" s="16"/>
      <x:c r="C33" s="16"/>
      <x:c r="D33" s="16"/>
      <x:c r="E33" s="16"/>
      <x:c r="F33" s="16"/>
      <x:c r="G33" s="16"/>
      <x:c r="H33" s="16"/>
      <x:c r="I33" s="16"/>
      <x:c r="J33" s="16"/>
      <x:c r="K33" s="16"/>
      <x:c r="L33" s="16"/>
      <x:c r="M33" s="2"/>
      <x:c r="N33" s="2"/>
      <x:c r="O33" s="2"/>
      <x:c r="P33" s="2"/>
    </x:row>
    <x:row r="34" ht="35" customHeight="1">
      <x:c r="A34" s="16"/>
      <x:c r="B34" s="16"/>
      <x:c r="C34" s="16"/>
      <x:c r="D34" s="16"/>
      <x:c r="E34" s="16"/>
      <x:c r="F34" s="16"/>
      <x:c r="G34" s="16"/>
      <x:c r="H34" s="16"/>
      <x:c r="I34" s="16"/>
      <x:c r="J34" s="16"/>
      <x:c r="K34" s="16"/>
      <x:c r="L34" s="16"/>
      <x:c r="M34" s="2"/>
      <x:c r="N34" s="2"/>
      <x:c r="O34" s="2"/>
      <x:c r="P34" s="2"/>
    </x:row>
    <x:row r="35" ht="35" customHeight="1">
      <x:c r="A35" s="16"/>
      <x:c r="B35" s="16"/>
      <x:c r="C35" s="16"/>
      <x:c r="D35" s="16"/>
      <x:c r="E35" s="16"/>
      <x:c r="F35" s="16"/>
      <x:c r="G35" s="16"/>
      <x:c r="H35" s="16"/>
      <x:c r="I35" s="16"/>
      <x:c r="J35" s="16"/>
      <x:c r="K35" s="16"/>
      <x:c r="L35" s="16"/>
      <x:c r="M35" s="2"/>
      <x:c r="N35" s="2"/>
      <x:c r="O35" s="2"/>
      <x:c r="P35" s="2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</x:row>
    <x:row r="49" ht="23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23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r="51" ht="23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23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3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3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3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  <x:row r="56" ht="23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</x:row>
    <x:row r="57" ht="23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</x:row>
    <x:row r="58" ht="23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</x:row>
    <x:row r="59" ht="23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</x:row>
    <x:row r="60" ht="23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</x:row>
    <x:row r="61" ht="23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</x:row>
    <x:row r="62" ht="23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</x:row>
    <x:row r="63" ht="23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</x:row>
    <x:row r="64" ht="23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</x:row>
    <x:row r="65" ht="23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</x:row>
    <x:row r="66" ht="23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</x:row>
    <x:row r="67" ht="23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</x:row>
    <x:row r="68" ht="23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</x:row>
    <x:row r="69" ht="23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</x:row>
    <x:row r="70" ht="23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</x:row>
    <x:row r="71" ht="23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</x:row>
    <x:row r="72" ht="23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</x:row>
    <x:row r="73" ht="23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</x:row>
    <x:row r="74" ht="23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</x:row>
    <x:row r="75" ht="23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</x:row>
    <x:row r="76" ht="23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</x:row>
    <x:row r="77" ht="23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</x:row>
    <x:row r="78" ht="23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</x:row>
    <x:row r="79" ht="23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</x:row>
    <x:row r="80" ht="23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</x:row>
    <x:row r="81" ht="23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</x:row>
    <x:row r="82" ht="23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</x:row>
    <x:row r="83" ht="23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</x:row>
    <x:row r="84" ht="23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</x:row>
    <x:row r="85" ht="23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</x:row>
    <x:row r="86" ht="23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</x:row>
    <x:row r="87" ht="23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</x:row>
    <x:row r="88" ht="23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</x:row>
    <x:row r="89" ht="23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</x:row>
    <x:row r="90" ht="23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</x:row>
    <x:row r="91" ht="23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</x:row>
    <x:row r="92" ht="23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</x:row>
    <x:row r="93" ht="23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</x:row>
    <x:row r="94" ht="23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</x:row>
    <x:row r="95" ht="23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</x:row>
    <x:row r="96" ht="23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</x:row>
    <x:row r="97" ht="23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</x:row>
    <x:row r="98" ht="23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</x:row>
    <x:row r="99" ht="23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</x:row>
    <x:row r="100" ht="23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4" hidden="0" customWidth="1"/>
    <x:col min="2" max="2" width="20" hidden="0" customWidth="1"/>
    <x:col min="3" max="3" width="20" hidden="0" customWidth="1"/>
    <x:col min="4" max="4" width="20" hidden="0" customWidth="1"/>
    <x:col min="5" max="5" width="22" hidden="0" customWidth="1"/>
    <x:col min="6" max="6" width="24" hidden="0" customWidth="1"/>
    <x:col min="7" max="7" width="85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8" customHeight="1">
      <x:c r="A2" s="3" t="str">
        <x:v>Australian business population and derived analysis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3" customHeight="1">
      <x:c r="A3" s="4" t="str">
        <x:v>ABS release: 18 August 2026. Counts at 30 June; national unless stated.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32" customHeight="1">
      <x:c r="A5" s="8" t="str">
        <x:v>Employment size</x:v>
      </x:c>
      <x:c r="B5" s="8" t="str">
        <x:v>June 2025</x:v>
      </x:c>
      <x:c r="C5" s="8" t="str">
        <x:v>June 2026</x:v>
      </x:c>
      <x:c r="D5" s="8" t="str">
        <x:v>Net change</x:v>
      </x:c>
      <x:c r="E5" s="8" t="str">
        <x:v>2026 share</x:v>
      </x:c>
      <x:c r="F5" s="8" t="str">
        <x:v>Share of net change</x:v>
      </x:c>
      <x:c r="G5" s="8" t="str">
        <x:v>Source</x:v>
      </x:c>
      <x:c r="H5" s="2"/>
      <x:c r="I5" s="2"/>
      <x:c r="J5" s="2"/>
      <x:c r="K5" s="2"/>
      <x:c r="L5" s="2"/>
      <x:c r="M5" s="2"/>
      <x:c r="N5" s="2"/>
      <x:c r="O5" s="2"/>
      <x:c r="P5" s="2"/>
    </x:row>
    <x:row r="6" ht="23" customHeight="1">
      <x:c r="A6" s="2" t="str">
        <x:v>Non-employing</x:v>
      </x:c>
      <x:c r="B6" s="14" t="n">
        <x:v>1735470</x:v>
      </x:c>
      <x:c r="C6" s="14" t="n">
        <x:v>1818575</x:v>
      </x:c>
      <x:c r="D6" s="14" t="n">
        <x:f>C6-B6</x:f>
        <x:v>83105</x:v>
      </x:c>
      <x:c r="E6" s="36" t="n">
        <x:f>C6/SUM($C$6:$C$10)</x:f>
        <x:v>0.646081147429744</x:v>
      </x:c>
      <x:c r="F6" s="36" t="n">
        <x:f>D6/SUM($D$6:$D$10)</x:f>
        <x:v>0.9762128509338659</x:v>
      </x:c>
      <x:c r="G6" s="2" t="str">
        <x:v>https://www.abs.gov.au/statistics/economy/business-indicators/counts-australian-businesses-including-entries-and-exits/latest-release</x:v>
      </x:c>
      <x:c r="H6" s="2"/>
      <x:c r="I6" s="2"/>
      <x:c r="J6" s="2"/>
      <x:c r="K6" s="2"/>
      <x:c r="L6" s="2"/>
      <x:c r="M6" s="2"/>
      <x:c r="N6" s="2"/>
      <x:c r="O6" s="2"/>
      <x:c r="P6" s="2"/>
    </x:row>
    <x:row r="7" ht="23" customHeight="1">
      <x:c r="A7" s="2" t="str">
        <x:v>1-4 employees</x:v>
      </x:c>
      <x:c r="B7" s="14" t="n">
        <x:v>688870</x:v>
      </x:c>
      <x:c r="C7" s="14" t="n">
        <x:v>689600</x:v>
      </x:c>
      <x:c r="D7" s="14" t="n">
        <x:f>C7-B7</x:f>
        <x:v>730</x:v>
      </x:c>
      <x:c r="E7" s="36" t="n">
        <x:f>C7/SUM($C$6:$C$10)</x:f>
        <x:v>0.24499267793055082</x:v>
      </x:c>
      <x:c r="F7" s="36" t="n">
        <x:f>D7/SUM($D$6:$D$10)</x:f>
        <x:v>0.008575120404087866</x:v>
      </x:c>
      <x:c r="G7" s="2" t="str">
        <x:v>https://www.abs.gov.au/statistics/economy/business-indicators/counts-australian-businesses-including-entries-and-exits/latest-release</x:v>
      </x:c>
      <x:c r="H7" s="2"/>
      <x:c r="I7" s="2"/>
      <x:c r="J7" s="2"/>
      <x:c r="K7" s="2"/>
      <x:c r="L7" s="2"/>
      <x:c r="M7" s="2"/>
      <x:c r="N7" s="2"/>
      <x:c r="O7" s="2"/>
      <x:c r="P7" s="2"/>
    </x:row>
    <x:row r="8" ht="23" customHeight="1">
      <x:c r="A8" s="2" t="str">
        <x:v>5-19 employees</x:v>
      </x:c>
      <x:c r="B8" s="14" t="n">
        <x:v>232129</x:v>
      </x:c>
      <x:c r="C8" s="14" t="n">
        <x:v>232912</x:v>
      </x:c>
      <x:c r="D8" s="14" t="n">
        <x:f>C8-B8</x:f>
        <x:v>783</x:v>
      </x:c>
      <x:c r="E8" s="36" t="n">
        <x:f>C8/SUM($C$6:$C$10)</x:f>
        <x:v>0.08274613486392177</x:v>
      </x:c>
      <x:c r="F8" s="36" t="n">
        <x:f>D8/SUM($D$6:$D$10)</x:f>
        <x:v>0.009197697638905204</x:v>
      </x:c>
      <x:c r="G8" s="2" t="str">
        <x:v>https://www.abs.gov.au/statistics/economy/business-indicators/counts-australian-businesses-including-entries-and-exits/latest-release</x:v>
      </x:c>
      <x:c r="H8" s="2"/>
      <x:c r="I8" s="2"/>
      <x:c r="J8" s="2"/>
      <x:c r="K8" s="2"/>
      <x:c r="L8" s="2"/>
      <x:c r="M8" s="2"/>
      <x:c r="N8" s="2"/>
      <x:c r="O8" s="2"/>
      <x:c r="P8" s="2"/>
    </x:row>
    <x:row r="9" ht="23" customHeight="1">
      <x:c r="A9" s="2" t="str">
        <x:v>20-199 employees</x:v>
      </x:c>
      <x:c r="B9" s="14" t="n">
        <x:v>67857</x:v>
      </x:c>
      <x:c r="C9" s="14" t="n">
        <x:v>68325</x:v>
      </x:c>
      <x:c r="D9" s="14" t="n">
        <x:f>C9-B9</x:f>
        <x:v>468</x:v>
      </x:c>
      <x:c r="E9" s="36" t="n">
        <x:f>C9/SUM($C$6:$C$10)</x:f>
        <x:v>0.024273672737246062</x:v>
      </x:c>
      <x:c r="F9" s="36" t="n">
        <x:f>D9/SUM($D$6:$D$10)</x:f>
        <x:v>0.005497474450839892</x:v>
      </x:c>
      <x:c r="G9" s="2" t="str">
        <x:v>https://www.abs.gov.au/statistics/economy/business-indicators/counts-australian-businesses-including-entries-and-exits/latest-release</x:v>
      </x:c>
      <x:c r="H9" s="2"/>
      <x:c r="I9" s="2"/>
      <x:c r="J9" s="2"/>
      <x:c r="K9" s="2"/>
      <x:c r="L9" s="2"/>
      <x:c r="M9" s="2"/>
      <x:c r="N9" s="2"/>
      <x:c r="O9" s="2"/>
      <x:c r="P9" s="2"/>
    </x:row>
    <x:row r="10" ht="23" customHeight="1">
      <x:c r="A10" s="2" t="str">
        <x:v>200+ employees</x:v>
      </x:c>
      <x:c r="B10" s="14" t="n">
        <x:v>5322</x:v>
      </x:c>
      <x:c r="C10" s="14" t="n">
        <x:v>5366</x:v>
      </x:c>
      <x:c r="D10" s="14" t="n">
        <x:f>C10-B10</x:f>
        <x:v>44</x:v>
      </x:c>
      <x:c r="E10" s="36" t="n">
        <x:f>C10/SUM($C$6:$C$10)</x:f>
        <x:v>0.0019063670385373198</x:v>
      </x:c>
      <x:c r="F10" s="36" t="n">
        <x:f>D10/SUM($D$6:$D$10)</x:f>
        <x:v>0.0005168565723011864</x:v>
      </x:c>
      <x:c r="G10" s="2" t="str">
        <x:v>https://www.abs.gov.au/statistics/economy/business-indicators/counts-australian-businesses-including-entries-and-exits/latest-release</x:v>
      </x:c>
      <x:c r="H10" s="2"/>
      <x:c r="I10" s="2"/>
      <x:c r="J10" s="2"/>
      <x:c r="K10" s="2"/>
      <x:c r="L10" s="2"/>
      <x:c r="M10" s="2"/>
      <x:c r="N10" s="2"/>
      <x:c r="O10" s="2"/>
      <x:c r="P10" s="2"/>
    </x:row>
    <x:row r="11" ht="23" customHeight="1">
      <x:c r="A11" s="2"/>
      <x:c r="B11" s="14"/>
      <x:c r="C11" s="14"/>
      <x:c r="D11" s="14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 ht="23" customHeight="1">
      <x:c r="A12" s="2" t="str">
        <x:v>All businesses</x:v>
      </x:c>
      <x:c r="B12" s="14" t="n">
        <x:f>SUM(B6:B10)</x:f>
        <x:v>2729648</x:v>
      </x:c>
      <x:c r="C12" s="14" t="n">
        <x:f>SUM(C6:C10)</x:f>
        <x:v>2814778</x:v>
      </x:c>
      <x:c r="D12" s="14" t="n">
        <x:f>SUM(D6:D10)</x:f>
        <x:v>85130</x:v>
      </x:c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 ht="23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23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32" customHeight="1">
      <x:c r="A15" s="8" t="str">
        <x:v>Context</x:v>
      </x:c>
      <x:c r="B15" s="8" t="str">
        <x:v>Value</x:v>
      </x:c>
      <x:c r="C15" s="8" t="str">
        <x:v>Unit</x:v>
      </x:c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 ht="23" customHeight="1">
      <x:c r="A16" s="2" t="str">
        <x:v>WA net change, 2025-26</x:v>
      </x:c>
      <x:c r="B16" s="2" t="n">
        <x:v>12248</x:v>
      </x:c>
      <x:c r="C16" s="2" t="str">
        <x:v>businesses</x:v>
      </x:c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 ht="23" customHeight="1">
      <x:c r="A17" s="2" t="str">
        <x:v>WA count growth, 2025-26</x:v>
      </x:c>
      <x:c r="B17" s="36" t="n">
        <x:v>0.046</x:v>
      </x:c>
      <x:c r="C17" s="2" t="str">
        <x:v>proportion</x:v>
      </x:c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23" customHeight="1">
      <x:c r="A18" s="2" t="str">
        <x:v>Australia entries, 2025-26</x:v>
      </x:c>
      <x:c r="B18" s="2" t="n">
        <x:v>460461</x:v>
      </x:c>
      <x:c r="C18" s="2" t="str">
        <x:v>businesses</x:v>
      </x:c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23" customHeight="1">
      <x:c r="A19" s="2" t="str">
        <x:v>Australia exits, 2025-26</x:v>
      </x:c>
      <x:c r="B19" s="2" t="n">
        <x:v>375331</x:v>
      </x:c>
      <x:c r="C19" s="2" t="str">
        <x:v>businesses</x:v>
      </x:c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23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</x:row>
    <x:row r="21" ht="23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</x:row>
    <x:row r="22" ht="32" customHeight="1">
      <x:c r="A22" s="8" t="str">
        <x:v>National industry division</x:v>
      </x:c>
      <x:c r="B22" s="8" t="str">
        <x:v>2025-26 change</x:v>
      </x:c>
      <x:c r="C22" s="8" t="str">
        <x:v>Source</x:v>
      </x:c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23" customHeight="1">
      <x:c r="A23" s="2" t="str">
        <x:v>Agriculture, forestry and fishing</x:v>
      </x:c>
      <x:c r="B23" s="36" t="n">
        <x:v>-0.005</x:v>
      </x:c>
      <x:c r="C23" s="2" t="str">
        <x:v>https://www.abs.gov.au/statistics/economy/business-indicators/counts-australian-businesses-including-entries-and-exits/latest-release</x:v>
      </x:c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23" customHeight="1">
      <x:c r="A24" s="2" t="str">
        <x:v>Mining</x:v>
      </x:c>
      <x:c r="B24" s="36" t="n">
        <x:v>0.011000000000000001</x:v>
      </x:c>
      <x:c r="C24" s="2" t="str">
        <x:v>https://www.abs.gov.au/statistics/economy/business-indicators/counts-australian-businesses-including-entries-and-exits/latest-release</x:v>
      </x:c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23" customHeight="1">
      <x:c r="A25" s="2" t="str">
        <x:v>Manufacturing</x:v>
      </x:c>
      <x:c r="B25" s="36" t="n">
        <x:v>0.002</x:v>
      </x:c>
      <x:c r="C25" s="2" t="str">
        <x:v>https://www.abs.gov.au/statistics/economy/business-indicators/counts-australian-businesses-including-entries-and-exits/latest-release</x:v>
      </x:c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23" customHeight="1">
      <x:c r="A26" s="2" t="str">
        <x:v>Electricity, gas, water and waste</x:v>
      </x:c>
      <x:c r="B26" s="36" t="n">
        <x:v>0.032</x:v>
      </x:c>
      <x:c r="C26" s="2" t="str">
        <x:v>https://www.abs.gov.au/statistics/economy/business-indicators/counts-australian-businesses-including-entries-and-exits/latest-release</x:v>
      </x:c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3" customHeight="1">
      <x:c r="A27" s="2" t="str">
        <x:v>Construction</x:v>
      </x:c>
      <x:c r="B27" s="36" t="n">
        <x:v>0.034</x:v>
      </x:c>
      <x:c r="C27" s="2" t="str">
        <x:v>https://www.abs.gov.au/statistics/economy/business-indicators/counts-australian-businesses-including-entries-and-exits/latest-release</x:v>
      </x:c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3" customHeight="1">
      <x:c r="A28" s="2" t="str">
        <x:v>Wholesale trade</x:v>
      </x:c>
      <x:c r="B28" s="36" t="n">
        <x:v>0.005</x:v>
      </x:c>
      <x:c r="C28" s="2" t="str">
        <x:v>https://www.abs.gov.au/statistics/economy/business-indicators/counts-australian-businesses-including-entries-and-exits/latest-release</x:v>
      </x:c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3" customHeight="1">
      <x:c r="A29" s="2" t="str">
        <x:v>Retail trade</x:v>
      </x:c>
      <x:c r="B29" s="36" t="n">
        <x:v>0.001</x:v>
      </x:c>
      <x:c r="C29" s="2" t="str">
        <x:v>https://www.abs.gov.au/statistics/economy/business-indicators/counts-australian-businesses-including-entries-and-exits/latest-release</x:v>
      </x:c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3" customHeight="1">
      <x:c r="A30" s="2" t="str">
        <x:v>Accommodation and food</x:v>
      </x:c>
      <x:c r="B30" s="36" t="n">
        <x:v>0.013000000000000001</x:v>
      </x:c>
      <x:c r="C30" s="2" t="str">
        <x:v>https://www.abs.gov.au/statistics/economy/business-indicators/counts-australian-businesses-including-entries-and-exits/latest-release</x:v>
      </x:c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3" customHeight="1">
      <x:c r="A31" s="2" t="str">
        <x:v>Transport, postal and warehousing</x:v>
      </x:c>
      <x:c r="B31" s="36" t="n">
        <x:v>0.049</x:v>
      </x:c>
      <x:c r="C31" s="2" t="str">
        <x:v>https://www.abs.gov.au/statistics/economy/business-indicators/counts-australian-businesses-including-entries-and-exits/latest-release</x:v>
      </x:c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3" customHeight="1">
      <x:c r="A32" s="2" t="str">
        <x:v>Information media and telecom</x:v>
      </x:c>
      <x:c r="B32" s="36" t="n">
        <x:v>0.04</x:v>
      </x:c>
      <x:c r="C32" s="2" t="str">
        <x:v>https://www.abs.gov.au/statistics/economy/business-indicators/counts-australian-businesses-including-entries-and-exits/latest-release</x:v>
      </x:c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  <x:row r="33" ht="23" customHeight="1">
      <x:c r="A33" s="2" t="str">
        <x:v>Financial and insurance</x:v>
      </x:c>
      <x:c r="B33" s="36" t="n">
        <x:v>0.043</x:v>
      </x:c>
      <x:c r="C33" s="2" t="str">
        <x:v>https://www.abs.gov.au/statistics/economy/business-indicators/counts-australian-businesses-including-entries-and-exits/latest-release</x:v>
      </x:c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</x:row>
    <x:row r="34" ht="23" customHeight="1">
      <x:c r="A34" s="2" t="str">
        <x:v>Rental, hiring and real estate</x:v>
      </x:c>
      <x:c r="B34" s="36" t="n">
        <x:v>0.037000000000000005</x:v>
      </x:c>
      <x:c r="C34" s="2" t="str">
        <x:v>https://www.abs.gov.au/statistics/economy/business-indicators/counts-australian-businesses-including-entries-and-exits/latest-release</x:v>
      </x:c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</x:row>
    <x:row r="35" ht="23" customHeight="1">
      <x:c r="A35" s="2" t="str">
        <x:v>Professional, scientific and technical</x:v>
      </x:c>
      <x:c r="B35" s="36" t="n">
        <x:v>0.036000000000000004</x:v>
      </x:c>
      <x:c r="C35" s="2" t="str">
        <x:v>https://www.abs.gov.au/statistics/economy/business-indicators/counts-australian-businesses-including-entries-and-exits/latest-release</x:v>
      </x:c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</x:row>
    <x:row r="36" ht="23" customHeight="1">
      <x:c r="A36" s="2" t="str">
        <x:v>Administrative and support</x:v>
      </x:c>
      <x:c r="B36" s="36" t="n">
        <x:v>0.026000000000000002</x:v>
      </x:c>
      <x:c r="C36" s="2" t="str">
        <x:v>https://www.abs.gov.au/statistics/economy/business-indicators/counts-australian-businesses-including-entries-and-exits/latest-release</x:v>
      </x:c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r="37" ht="23" customHeight="1">
      <x:c r="A37" s="2" t="str">
        <x:v>Public administration and safety</x:v>
      </x:c>
      <x:c r="B37" s="36" t="n">
        <x:v>0.018000000000000002</x:v>
      </x:c>
      <x:c r="C37" s="2" t="str">
        <x:v>https://www.abs.gov.au/statistics/economy/business-indicators/counts-australian-businesses-including-entries-and-exits/latest-release</x:v>
      </x:c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 ht="23" customHeight="1">
      <x:c r="A38" s="2" t="str">
        <x:v>Education and training</x:v>
      </x:c>
      <x:c r="B38" s="36" t="n">
        <x:v>0.027999999999999997</x:v>
      </x:c>
      <x:c r="C38" s="2" t="str">
        <x:v>https://www.abs.gov.au/statistics/economy/business-indicators/counts-australian-businesses-including-entries-and-exits/latest-release</x:v>
      </x:c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</x:row>
    <x:row r="39" ht="23" customHeight="1">
      <x:c r="A39" s="2" t="str">
        <x:v>Health care and social assistance</x:v>
      </x:c>
      <x:c r="B39" s="36" t="n">
        <x:v>0.067</x:v>
      </x:c>
      <x:c r="C39" s="2" t="str">
        <x:v>https://www.abs.gov.au/statistics/economy/business-indicators/counts-australian-businesses-including-entries-and-exits/latest-release</x:v>
      </x:c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23" customHeight="1">
      <x:c r="A40" s="2" t="str">
        <x:v>Arts and recreation</x:v>
      </x:c>
      <x:c r="B40" s="36" t="n">
        <x:v>0.038</x:v>
      </x:c>
      <x:c r="C40" s="2" t="str">
        <x:v>https://www.abs.gov.au/statistics/economy/business-indicators/counts-australian-businesses-including-entries-and-exits/latest-release</x:v>
      </x:c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</x:row>
    <x:row r="41" ht="23" customHeight="1">
      <x:c r="A41" s="2" t="str">
        <x:v>Other services</x:v>
      </x:c>
      <x:c r="B41" s="36" t="n">
        <x:v>0.031</x:v>
      </x:c>
      <x:c r="C41" s="2" t="str">
        <x:v>https://www.abs.gov.au/statistics/economy/business-indicators/counts-australian-businesses-including-entries-and-exits/latest-release</x:v>
      </x:c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3" customHeight="1">
      <x:c r="A44" s="4" t="str">
        <x:v>Industry and state aggregates cannot be combined into a Perth employer count.</x:v>
      </x:c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3" customHeight="1">
      <x:c r="A46" s="4" t="str">
        <x:v>Non-employing net change includes size-band transitions. It is not a count of startups.</x:v>
      </x:c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</x:row>
    <x:row r="49" ht="23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23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r="51" ht="23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23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3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3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3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  <x:row r="56" ht="23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</x:row>
    <x:row r="57" ht="23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</x:row>
    <x:row r="58" ht="23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</x:row>
    <x:row r="59" ht="23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</x:row>
    <x:row r="60" ht="23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</x:row>
    <x:row r="61" ht="23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</x:row>
    <x:row r="62" ht="23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</x:row>
    <x:row r="63" ht="23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</x:row>
    <x:row r="64" ht="23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</x:row>
    <x:row r="65" ht="23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</x:row>
    <x:row r="66" ht="23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</x:row>
    <x:row r="67" ht="23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</x:row>
    <x:row r="68" ht="23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</x:row>
    <x:row r="69" ht="23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</x:row>
    <x:row r="70" ht="23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</x:row>
    <x:row r="71" ht="23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</x:row>
    <x:row r="72" ht="23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</x:row>
    <x:row r="73" ht="23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</x:row>
    <x:row r="74" ht="23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</x:row>
    <x:row r="75" ht="23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</x:row>
    <x:row r="76" ht="23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</x:row>
    <x:row r="77" ht="23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</x:row>
    <x:row r="78" ht="23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</x:row>
    <x:row r="79" ht="23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</x:row>
    <x:row r="80" ht="23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</x:row>
    <x:row r="81" ht="23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</x:row>
    <x:row r="82" ht="23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</x:row>
    <x:row r="83" ht="23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</x:row>
    <x:row r="84" ht="23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</x:row>
    <x:row r="85" ht="23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</x:row>
    <x:row r="86" ht="23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</x:row>
    <x:row r="87" ht="23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</x:row>
    <x:row r="88" ht="23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</x:row>
    <x:row r="89" ht="23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</x:row>
    <x:row r="90" ht="23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</x:row>
    <x:row r="91" ht="23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</x:row>
    <x:row r="92" ht="23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</x:row>
    <x:row r="93" ht="23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</x:row>
    <x:row r="94" ht="23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</x:row>
    <x:row r="95" ht="23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</x:row>
    <x:row r="96" ht="23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</x:row>
    <x:row r="97" ht="23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</x:row>
    <x:row r="98" ht="23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</x:row>
    <x:row r="99" ht="23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</x:row>
    <x:row r="100" ht="23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30" hidden="0" customWidth="1"/>
    <x:col min="3" max="3" width="24" hidden="0" customWidth="1"/>
    <x:col min="4" max="4" width="75" hidden="0" customWidth="1"/>
    <x:col min="5" max="5" width="31" hidden="0" customWidth="1"/>
    <x:col min="6" max="6" width="30" hidden="0" customWidth="1"/>
    <x:col min="7" max="7" width="80" hidden="0" customWidth="1"/>
    <x:col min="8" max="8" width="85" hidden="0" customWidth="1"/>
    <x:col min="9" max="9" width="20" hidden="0" customWidth="1"/>
    <x:col min="10" max="10" width="70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8" customHeight="1">
      <x:c r="A2" s="3" t="str">
        <x:v>Eight public service-offer observations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3" customHeight="1">
      <x:c r="A3" s="4" t="str">
        <x:v>Purposive sample: not representative, not client work, no confirmed need or contact permission.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32" customHeight="1">
      <x:c r="A5" s="8" t="str">
        <x:v>ID</x:v>
      </x:c>
      <x:c r="B5" s="8" t="str">
        <x:v>Company</x:v>
      </x:c>
      <x:c r="C5" s="8" t="str">
        <x:v>Sector</x:v>
      </x:c>
      <x:c r="D5" s="8" t="str">
        <x:v>Observed public offer</x:v>
      </x:c>
      <x:c r="E5" s="8" t="str">
        <x:v>Structure</x:v>
      </x:c>
      <x:c r="F5" s="8" t="str">
        <x:v>Visible next action</x:v>
      </x:c>
      <x:c r="G5" s="8" t="str">
        <x:v>Question to investigate</x:v>
      </x:c>
      <x:c r="H5" s="8" t="str">
        <x:v>Source URL</x:v>
      </x:c>
      <x:c r="I5" s="8" t="str">
        <x:v>Checked</x:v>
      </x:c>
      <x:c r="J5" s="8" t="str">
        <x:v>Unverified</x:v>
      </x:c>
      <x:c r="K5" s="2"/>
      <x:c r="L5" s="2"/>
      <x:c r="M5" s="2"/>
      <x:c r="N5" s="2"/>
      <x:c r="O5" s="2"/>
      <x:c r="P5" s="2"/>
    </x:row>
    <x:row r="6" ht="76" customHeight="1">
      <x:c r="A6" s="2" t="str">
        <x:v>P01</x:v>
      </x:c>
      <x:c r="B6" s="2" t="str">
        <x:v>KTA Electrical</x:v>
      </x:c>
      <x:c r="C6" s="2" t="str">
        <x:v>Electrical</x:v>
      </x:c>
      <x:c r="D6" s="15" t="str">
        <x:v>Commercial maintenance programmes for building, retail, commercial and industrial properties.</x:v>
      </x:c>
      <x:c r="E6" s="15" t="str">
        <x:v>Planned maintenance</x:v>
      </x:c>
      <x:c r="F6" s="15" t="str">
        <x:v>Phone / contact</x:v>
      </x:c>
      <x:c r="G6" s="15" t="str">
        <x:v>Which customer segment and maintenance scope should a growth campaign prioritise?</x:v>
      </x:c>
      <x:c r="H6" s="15" t="str">
        <x:v>https://www.ktaelectrical.com.au/services/electrical-maintenance/</x:v>
      </x:c>
      <x:c r="I6" s="42" t="d">
        <x:v>2026-10-16T00:00:00.000Z</x:v>
      </x:c>
      <x:c r="J6" s="15" t="str">
        <x:v>Size, owner, revenue, margins, agency arrangements, consent and buying intent</x:v>
      </x:c>
      <x:c r="K6" s="2"/>
      <x:c r="L6" s="2"/>
      <x:c r="M6" s="2"/>
      <x:c r="N6" s="2"/>
      <x:c r="O6" s="2"/>
      <x:c r="P6" s="2"/>
    </x:row>
    <x:row r="7" ht="76" customHeight="1">
      <x:c r="A7" s="2" t="str">
        <x:v>P02</x:v>
      </x:c>
      <x:c r="B7" s="2" t="str">
        <x:v>GM Service Group</x:v>
      </x:c>
      <x:c r="C7" s="2" t="str">
        <x:v>Electrical</x:v>
      </x:c>
      <x:c r="D7" s="15" t="str">
        <x:v>Commercial fit-outs, electrical upgrades and ongoing maintenance are listed together.</x:v>
      </x:c>
      <x:c r="E7" s="15" t="str">
        <x:v>Projects and maintenance</x:v>
      </x:c>
      <x:c r="F7" s="15" t="str">
        <x:v>Request a quote</x:v>
      </x:c>
      <x:c r="G7" s="15" t="str">
        <x:v>Should project work and ongoing maintenance have separate buyer briefs?</x:v>
      </x:c>
      <x:c r="H7" s="15" t="str">
        <x:v>https://www.gmservicegroup.com.au/commercial</x:v>
      </x:c>
      <x:c r="I7" s="42" t="d">
        <x:v>2026-10-16T00:00:00.000Z</x:v>
      </x:c>
      <x:c r="J7" s="15" t="str">
        <x:v>Size, owner, revenue, margins, agency arrangements, consent and buying intent</x:v>
      </x:c>
      <x:c r="K7" s="2"/>
      <x:c r="L7" s="2"/>
      <x:c r="M7" s="2"/>
      <x:c r="N7" s="2"/>
      <x:c r="O7" s="2"/>
      <x:c r="P7" s="2"/>
    </x:row>
    <x:row r="8" ht="76" customHeight="1">
      <x:c r="A8" s="2" t="str">
        <x:v>P03</x:v>
      </x:c>
      <x:c r="B8" s="2" t="str">
        <x:v>Perth Electrical &amp; Data</x:v>
      </x:c>
      <x:c r="C8" s="2" t="str">
        <x:v>Electrical</x:v>
      </x:c>
      <x:c r="D8" s="15" t="str">
        <x:v>Commercial construction and fit-out work sits alongside scheduled maintenance.</x:v>
      </x:c>
      <x:c r="E8" s="15" t="str">
        <x:v>Projects and maintenance</x:v>
      </x:c>
      <x:c r="F8" s="15" t="str">
        <x:v>Request a quote</x:v>
      </x:c>
      <x:c r="G8" s="15" t="str">
        <x:v>Who owns the relationship after a completed fit-out, and is there a planned next service?</x:v>
      </x:c>
      <x:c r="H8" s="15" t="str">
        <x:v>https://www.perthelect.com.au/</x:v>
      </x:c>
      <x:c r="I8" s="42" t="d">
        <x:v>2026-10-16T00:00:00.000Z</x:v>
      </x:c>
      <x:c r="J8" s="15" t="str">
        <x:v>Size, owner, revenue, margins, agency arrangements, consent and buying intent</x:v>
      </x:c>
      <x:c r="K8" s="2"/>
      <x:c r="L8" s="2"/>
      <x:c r="M8" s="2"/>
      <x:c r="N8" s="2"/>
      <x:c r="O8" s="2"/>
      <x:c r="P8" s="2"/>
    </x:row>
    <x:row r="9" ht="76" customHeight="1">
      <x:c r="A9" s="2" t="str">
        <x:v>P04</x:v>
      </x:c>
      <x:c r="B9" s="2" t="str">
        <x:v>ACwest Electrical</x:v>
      </x:c>
      <x:c r="C9" s="2" t="str">
        <x:v>Electrical</x:v>
      </x:c>
      <x:c r="D9" s="15" t="str">
        <x:v>A commercial maintenance page offers one-off checks and ongoing plans.</x:v>
      </x:c>
      <x:c r="E9" s="15" t="str">
        <x:v>One-off and ongoing</x:v>
      </x:c>
      <x:c r="F9" s="15" t="str">
        <x:v>Contact</x:v>
      </x:c>
      <x:c r="G9" s="15" t="str">
        <x:v>Which customers fit a continuing service arrangement rather than a single inspection?</x:v>
      </x:c>
      <x:c r="H9" s="15" t="str">
        <x:v>https://www.acwestelectrical.com.au/commercial-electrical-services/maintenance/</x:v>
      </x:c>
      <x:c r="I9" s="42" t="d">
        <x:v>2026-10-16T00:00:00.000Z</x:v>
      </x:c>
      <x:c r="J9" s="15" t="str">
        <x:v>Size, owner, revenue, margins, agency arrangements, consent and buying intent</x:v>
      </x:c>
      <x:c r="K9" s="2"/>
      <x:c r="L9" s="2"/>
      <x:c r="M9" s="2"/>
      <x:c r="N9" s="2"/>
      <x:c r="O9" s="2"/>
      <x:c r="P9" s="2"/>
    </x:row>
    <x:row r="10" ht="76" customHeight="1">
      <x:c r="A10" s="2" t="str">
        <x:v>P05</x:v>
      </x:c>
      <x:c r="B10" s="2" t="str">
        <x:v>Ford &amp; Doonan</x:v>
      </x:c>
      <x:c r="C10" s="2" t="str">
        <x:v>Air conditioning</x:v>
      </x:c>
      <x:c r="D10" s="15" t="str">
        <x:v>Commercial design, installation and servicing include regular maintenance contracts.</x:v>
      </x:c>
      <x:c r="E10" s="15" t="str">
        <x:v>Projects and maintenance</x:v>
      </x:c>
      <x:c r="F10" s="15" t="str">
        <x:v>Phone / service enquiry</x:v>
      </x:c>
      <x:c r="G10" s="15" t="str">
        <x:v>Does the commercial division need a different offer and account owner from residential sales?</x:v>
      </x:c>
      <x:c r="H10" s="15" t="str">
        <x:v>https://www.fordanddoonan.com.au/commercial-air-conditioning/</x:v>
      </x:c>
      <x:c r="I10" s="42" t="d">
        <x:v>2026-10-16T00:00:00.000Z</x:v>
      </x:c>
      <x:c r="J10" s="15" t="str">
        <x:v>Size, owner, revenue, margins, agency arrangements, consent and buying intent</x:v>
      </x:c>
      <x:c r="K10" s="2"/>
      <x:c r="L10" s="2"/>
      <x:c r="M10" s="2"/>
      <x:c r="N10" s="2"/>
      <x:c r="O10" s="2"/>
      <x:c r="P10" s="2"/>
    </x:row>
    <x:row r="11" ht="76" customHeight="1">
      <x:c r="A11" s="2" t="str">
        <x:v>P06</x:v>
      </x:c>
      <x:c r="B11" s="2" t="str">
        <x:v>Reset Commercial</x:v>
      </x:c>
      <x:c r="C11" s="2" t="str">
        <x:v>Commercial cleaning</x:v>
      </x:c>
      <x:c r="D11" s="15" t="str">
        <x:v>Regular after-hours cleaning is scoped by site and frequency, with a published starting hourly rate.</x:v>
      </x:c>
      <x:c r="E11" s="15" t="str">
        <x:v>Recurring contract</x:v>
      </x:c>
      <x:c r="F11" s="15" t="str">
        <x:v>Get a free quote</x:v>
      </x:c>
      <x:c r="G11" s="15" t="str">
        <x:v>What site profile and service frequency produce the right contribution and staffing fit?</x:v>
      </x:c>
      <x:c r="H11" s="15" t="str">
        <x:v>https://resetcommercial.com.au/commercial-cleaning-services-perth/</x:v>
      </x:c>
      <x:c r="I11" s="42" t="d">
        <x:v>2026-10-16T00:00:00.000Z</x:v>
      </x:c>
      <x:c r="J11" s="15" t="str">
        <x:v>Size, owner, revenue, margins, agency arrangements, consent and buying intent</x:v>
      </x:c>
      <x:c r="K11" s="2"/>
      <x:c r="L11" s="2"/>
      <x:c r="M11" s="2"/>
      <x:c r="N11" s="2"/>
      <x:c r="O11" s="2"/>
      <x:c r="P11" s="2"/>
    </x:row>
    <x:row r="12" ht="76" customHeight="1">
      <x:c r="A12" s="2" t="str">
        <x:v>P07</x:v>
      </x:c>
      <x:c r="B12" s="2" t="str">
        <x:v>Precimax Clean</x:v>
      </x:c>
      <x:c r="C12" s="2" t="str">
        <x:v>Commercial cleaning</x:v>
      </x:c>
      <x:c r="D12" s="15" t="str">
        <x:v>Commercial contract services span offices, industrial facilities and other site types.</x:v>
      </x:c>
      <x:c r="E12" s="15" t="str">
        <x:v>Recurring contract</x:v>
      </x:c>
      <x:c r="F12" s="15" t="str">
        <x:v>Get your free quote</x:v>
      </x:c>
      <x:c r="G12" s="15" t="str">
        <x:v>Which site category should receive a distinct proposition and proof example?</x:v>
      </x:c>
      <x:c r="H12" s="15" t="str">
        <x:v>https://precimaxclean.com.au/cleaning-contractors-perth/</x:v>
      </x:c>
      <x:c r="I12" s="42" t="d">
        <x:v>2026-10-16T00:00:00.000Z</x:v>
      </x:c>
      <x:c r="J12" s="15" t="str">
        <x:v>Size, owner, revenue, margins, agency arrangements, consent and buying intent</x:v>
      </x:c>
      <x:c r="K12" s="2"/>
      <x:c r="L12" s="2"/>
      <x:c r="M12" s="2"/>
      <x:c r="N12" s="2"/>
      <x:c r="O12" s="2"/>
      <x:c r="P12" s="2"/>
    </x:row>
    <x:row r="13" ht="76" customHeight="1">
      <x:c r="A13" s="2" t="str">
        <x:v>P08</x:v>
      </x:c>
      <x:c r="B13" s="2" t="str">
        <x:v>Marlow Facility</x:v>
      </x:c>
      <x:c r="C13" s="2" t="str">
        <x:v>Commercial cleaning</x:v>
      </x:c>
      <x:c r="D13" s="15" t="str">
        <x:v>A fixed monthly scope, minimum monthly fee and notice terms are presented publicly.</x:v>
      </x:c>
      <x:c r="E13" s="15" t="str">
        <x:v>Recurring contract</x:v>
      </x:c>
      <x:c r="F13" s="15" t="str">
        <x:v>Book a site inspection</x:v>
      </x:c>
      <x:c r="G13" s="15" t="str">
        <x:v>How should a growth brief qualify the minimum contract and ongoing delivery workload?</x:v>
      </x:c>
      <x:c r="H13" s="15" t="str">
        <x:v>https://marlowfacility.com.au/commercial-cleaning-perth/</x:v>
      </x:c>
      <x:c r="I13" s="42" t="d">
        <x:v>2026-10-16T00:00:00.000Z</x:v>
      </x:c>
      <x:c r="J13" s="15" t="str">
        <x:v>Size, owner, revenue, margins, agency arrangements, consent and buying intent</x:v>
      </x:c>
      <x:c r="K13" s="2"/>
      <x:c r="L13" s="2"/>
      <x:c r="M13" s="2"/>
      <x:c r="N13" s="2"/>
      <x:c r="O13" s="2"/>
      <x:c r="P13" s="2"/>
    </x:row>
    <x:row r="14" ht="23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23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 ht="23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 ht="23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23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23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23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</x:row>
    <x:row r="21" ht="23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</x:row>
    <x:row r="22" ht="23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23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23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23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23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3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3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3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3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3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3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  <x:row r="33" ht="23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</x:row>
    <x:row r="49" ht="23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23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r="51" ht="23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23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3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3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3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  <x:row r="56" ht="23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</x:row>
    <x:row r="57" ht="23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</x:row>
    <x:row r="58" ht="23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</x:row>
    <x:row r="59" ht="23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</x:row>
    <x:row r="60" ht="23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</x:row>
    <x:row r="61" ht="23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</x:row>
    <x:row r="62" ht="23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</x:row>
    <x:row r="63" ht="23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</x:row>
    <x:row r="64" ht="23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</x:row>
    <x:row r="65" ht="23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</x:row>
    <x:row r="66" ht="23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</x:row>
    <x:row r="67" ht="23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</x:row>
    <x:row r="68" ht="23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</x:row>
    <x:row r="69" ht="23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</x:row>
    <x:row r="70" ht="23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</x:row>
    <x:row r="71" ht="23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</x:row>
    <x:row r="72" ht="23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</x:row>
    <x:row r="73" ht="23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</x:row>
    <x:row r="74" ht="23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</x:row>
    <x:row r="75" ht="23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</x:row>
    <x:row r="76" ht="23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</x:row>
    <x:row r="77" ht="23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</x:row>
    <x:row r="78" ht="23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</x:row>
    <x:row r="79" ht="23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</x:row>
    <x:row r="80" ht="23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</x:row>
    <x:row r="81" ht="23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</x:row>
    <x:row r="82" ht="23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</x:row>
    <x:row r="83" ht="23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</x:row>
    <x:row r="84" ht="23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</x:row>
    <x:row r="85" ht="23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</x:row>
    <x:row r="86" ht="23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</x:row>
    <x:row r="87" ht="23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</x:row>
    <x:row r="88" ht="23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</x:row>
    <x:row r="89" ht="23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</x:row>
    <x:row r="90" ht="23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</x:row>
    <x:row r="91" ht="23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</x:row>
    <x:row r="92" ht="23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</x:row>
    <x:row r="93" ht="23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</x:row>
    <x:row r="94" ht="23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</x:row>
    <x:row r="95" ht="23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</x:row>
    <x:row r="96" ht="23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</x:row>
    <x:row r="97" ht="23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</x:row>
    <x:row r="98" ht="23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</x:row>
    <x:row r="99" ht="23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</x:row>
    <x:row r="100" ht="23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</x:row>
  </x:sheetData>
  <x:pageMargins left="0.7" right="0.7" top="0.75" bottom="0.75" header="0.3" footer="0.3"/>
</x:worksheet>
</file>